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7200" yWindow="300" windowWidth="10815" windowHeight="11640"/>
  </bookViews>
  <sheets>
    <sheet name="Приложение 1" sheetId="7" r:id="rId1"/>
  </sheets>
  <definedNames>
    <definedName name="_xlnm.Print_Titles" localSheetId="0">'Приложение 1'!$26:$26</definedName>
    <definedName name="_xlnm.Print_Area" localSheetId="0">'Приложение 1'!$A$1:$AK$153</definedName>
  </definedNames>
  <calcPr calcId="124519"/>
</workbook>
</file>

<file path=xl/calcChain.xml><?xml version="1.0" encoding="utf-8"?>
<calcChain xmlns="http://schemas.openxmlformats.org/spreadsheetml/2006/main">
  <c r="AI77" i="7"/>
  <c r="AH77"/>
  <c r="AJ77" s="1"/>
  <c r="AG112"/>
  <c r="AG35"/>
  <c r="AH112"/>
  <c r="AI112"/>
  <c r="AJ134"/>
  <c r="AJ137"/>
  <c r="AJ136"/>
  <c r="AG77"/>
  <c r="AJ84"/>
  <c r="AF77"/>
  <c r="AE77"/>
  <c r="AD77"/>
  <c r="AJ97" l="1"/>
  <c r="AJ95"/>
  <c r="AJ66"/>
  <c r="AE61"/>
  <c r="AI36"/>
  <c r="AH36"/>
  <c r="AG99" l="1"/>
  <c r="AG76" s="1"/>
  <c r="AI99"/>
  <c r="AH99"/>
  <c r="AF99"/>
  <c r="AD99" l="1"/>
  <c r="AE99"/>
  <c r="AE76" s="1"/>
  <c r="AJ83"/>
  <c r="AJ135"/>
  <c r="AJ133"/>
  <c r="AJ132"/>
  <c r="AJ131"/>
  <c r="AF124"/>
  <c r="AG124" s="1"/>
  <c r="AH124" s="1"/>
  <c r="AI124" s="1"/>
  <c r="AJ124" s="1"/>
  <c r="AF123"/>
  <c r="AG123" s="1"/>
  <c r="AH123" s="1"/>
  <c r="AI123" s="1"/>
  <c r="AJ123" s="1"/>
  <c r="AF122"/>
  <c r="AG122" s="1"/>
  <c r="AH122" s="1"/>
  <c r="AI122" s="1"/>
  <c r="AJ122" s="1"/>
  <c r="AI111"/>
  <c r="AH111"/>
  <c r="AG111"/>
  <c r="AF112"/>
  <c r="AF111" s="1"/>
  <c r="AE112"/>
  <c r="AE111" s="1"/>
  <c r="AD112"/>
  <c r="AJ109"/>
  <c r="AJ107"/>
  <c r="AJ105"/>
  <c r="AJ104"/>
  <c r="AJ102"/>
  <c r="AJ101"/>
  <c r="AJ93"/>
  <c r="AJ90"/>
  <c r="AJ87"/>
  <c r="AJ86"/>
  <c r="AJ82"/>
  <c r="AJ80"/>
  <c r="AJ78"/>
  <c r="AH76"/>
  <c r="AF76"/>
  <c r="AD76"/>
  <c r="AI76"/>
  <c r="AJ73"/>
  <c r="AJ72"/>
  <c r="AJ71"/>
  <c r="AJ65"/>
  <c r="AI61"/>
  <c r="AI35" s="1"/>
  <c r="AH61"/>
  <c r="AH35" s="1"/>
  <c r="AG61"/>
  <c r="AF61"/>
  <c r="AD61"/>
  <c r="AJ59"/>
  <c r="AJ56"/>
  <c r="AJ52"/>
  <c r="AJ49"/>
  <c r="AJ48"/>
  <c r="AJ47"/>
  <c r="AJ46"/>
  <c r="AJ45"/>
  <c r="AJ43"/>
  <c r="AJ41"/>
  <c r="AG36"/>
  <c r="AF36"/>
  <c r="AE36"/>
  <c r="AD36"/>
  <c r="AD35" l="1"/>
  <c r="AH27"/>
  <c r="AI27"/>
  <c r="AG27"/>
  <c r="AF35"/>
  <c r="AF27" s="1"/>
  <c r="AJ36"/>
  <c r="AJ99"/>
  <c r="AJ112"/>
  <c r="AJ61"/>
  <c r="AJ76"/>
  <c r="AD27"/>
  <c r="AJ111"/>
  <c r="AE35"/>
  <c r="AE27" l="1"/>
  <c r="AJ27" s="1"/>
  <c r="AJ35"/>
</calcChain>
</file>

<file path=xl/sharedStrings.xml><?xml version="1.0" encoding="utf-8"?>
<sst xmlns="http://schemas.openxmlformats.org/spreadsheetml/2006/main" count="792" uniqueCount="198">
  <si>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</si>
  <si>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</si>
  <si>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</si>
  <si>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</si>
  <si>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</si>
  <si>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</si>
  <si>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</si>
  <si>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</si>
  <si>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шт.</t>
  </si>
  <si>
    <t>Программа</t>
  </si>
  <si>
    <t>Подпрограмма</t>
  </si>
  <si>
    <t>Задача</t>
  </si>
  <si>
    <t>тыс.руб.</t>
  </si>
  <si>
    <t>куб.м.</t>
  </si>
  <si>
    <t>06.0.0000</t>
  </si>
  <si>
    <t>06.2.0202</t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</si>
  <si>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</si>
  <si>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</si>
  <si>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</si>
  <si>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</si>
  <si>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</si>
  <si>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</si>
  <si>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</si>
  <si>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</si>
  <si>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</si>
  <si>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</si>
  <si>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</si>
  <si>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</si>
  <si>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</si>
  <si>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</si>
  <si>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</si>
  <si>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</si>
  <si>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</si>
  <si>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</si>
  <si>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</si>
  <si>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</si>
  <si>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</si>
  <si>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</si>
  <si>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</si>
  <si>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</si>
  <si>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</si>
  <si>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</si>
  <si>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</si>
  <si>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</si>
  <si>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</si>
  <si>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</si>
  <si>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</si>
  <si>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</si>
  <si>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</si>
  <si>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</si>
  <si>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</si>
  <si>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</si>
  <si>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</si>
  <si>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</si>
  <si>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</si>
  <si>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</si>
  <si>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</si>
  <si>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</si>
  <si>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</si>
  <si>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3</t>
    </r>
  </si>
  <si>
    <t>да - 1                  нет - 0</t>
  </si>
  <si>
    <t>к постановлению администрации города Твери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</si>
  <si>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</si>
  <si>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</si>
  <si>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</si>
  <si>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</si>
  <si>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>м</t>
  </si>
  <si>
    <t>8</t>
  </si>
  <si>
    <t>«Коммунальное хозяйство города Твери» на 2015-2020 годы</t>
  </si>
  <si>
    <t>«Коммунальное хозяйство города Твери» на 2015 -2020 годы</t>
  </si>
  <si>
    <t>«Приложение 1</t>
  </si>
  <si>
    <t>».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</si>
  <si>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</si>
  <si>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</si>
  <si>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</si>
  <si>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</si>
  <si>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</si>
  <si>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 xml:space="preserve">Показатель 5 </t>
    </r>
    <r>
      <rPr>
        <sz val="10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</si>
  <si>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r>
      <t xml:space="preserve">Показатель 6   </t>
    </r>
    <r>
      <rPr>
        <sz val="10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</si>
  <si>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</si>
  <si>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</si>
  <si>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 xml:space="preserve">Мероприятие 1.01 </t>
    </r>
    <r>
      <rPr>
        <sz val="10"/>
        <rFont val="Times New Roman"/>
        <family val="1"/>
        <charset val="204"/>
      </rPr>
      <t>«Содержание и ремонт бесхозяйных тепловых сетей и объектов теплоснабжения, электрических и водопроводно-канализационных сетей»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</si>
  <si>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</si>
  <si>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отремонтированных бесхозяйных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</si>
  <si>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водопроводных сетей»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</si>
  <si>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канализационных сетей»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</si>
  <si>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</si>
  <si>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</si>
  <si>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бесхозяйных газопроводах и сооружениях на них по сравнению с предыдущим годом»</t>
    </r>
  </si>
  <si>
    <r>
      <t xml:space="preserve">Мероприятие 1.03  </t>
    </r>
    <r>
      <rPr>
        <sz val="10"/>
        <rFont val="Times New Roman"/>
        <family val="1"/>
        <charset val="204"/>
      </rPr>
      <t>«Оформление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пр.»</t>
    </r>
  </si>
  <si>
    <r>
      <t>Мероприятие 1.04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</si>
  <si>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муниципальных объектах газоснабжения по сравнению с предыдущим годом»</t>
    </r>
  </si>
  <si>
    <r>
      <t xml:space="preserve">Мероприятие 1.05 </t>
    </r>
    <r>
      <rPr>
        <sz val="10"/>
        <rFont val="Times New Roman"/>
        <family val="1"/>
        <charset val="204"/>
      </rPr>
      <t xml:space="preserve"> «Содержание объектов незавершенного строительства»</t>
    </r>
  </si>
  <si>
    <r>
      <t>Показатель 1 «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хозяйство»</t>
    </r>
  </si>
  <si>
    <r>
      <t>Задача 2  «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</si>
  <si>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года»</t>
    </r>
  </si>
  <si>
    <r>
      <t xml:space="preserve">Показатель 2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</si>
  <si>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</si>
  <si>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</si>
  <si>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</si>
  <si>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</si>
  <si>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  аварий на  муниципальных тепловых сетях и объектах теплоснабжения (ЦТП и ТУ) по сравнению с предыдущим годом»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</si>
  <si>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</si>
  <si>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5 </t>
    </r>
    <r>
      <rPr>
        <sz val="10"/>
        <rFont val="Times New Roman"/>
        <family val="1"/>
        <charset val="204"/>
      </rPr>
      <t>«Количество разработанной ПСД по реконструкции и модернизации объектов коммунального комплекса»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</si>
  <si>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</si>
  <si>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«Протяженность отремонтированных муниципальных водопроводных сетей»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</si>
  <si>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канализационных сетей»</t>
    </r>
  </si>
  <si>
    <r>
      <t xml:space="preserve">Показатель 3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по сравнению с предыдущим годом» </t>
    </r>
  </si>
  <si>
    <r>
      <t xml:space="preserve">Показатель 4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годом» 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</si>
  <si>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</si>
  <si>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</si>
  <si>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>Показатель 1 «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</si>
  <si>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территорий под жилищную застройку, обеспеченных инженерной инфраструктурой»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</si>
  <si>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</si>
  <si>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теплотрасс»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</si>
  <si>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</si>
  <si>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</si>
  <si>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</si>
  <si>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построенных трансформаторных подстанций»</t>
    </r>
  </si>
  <si>
    <r>
      <t>Задача 2   «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</si>
  <si>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разработанных и согласованных инвестиционных программ ресурсоснабжающих организаций»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</si>
  <si>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</si>
  <si>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</si>
  <si>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</si>
  <si>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</si>
  <si>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Мероприятие 2.03 «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</si>
  <si>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</si>
  <si>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</si>
  <si>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«Обеспечение энергосбережения и повышения энергетической эффективности коммунального хозяйства, снижение потерь энергоресурсов»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</si>
  <si>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«Снижение объема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</si>
  <si>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«Снижение объема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</si>
  <si>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«Снижение объема потребления воды учреждениями социальной сферы по отношению к предыдущему году»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</si>
  <si>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«Мониторинг предоставления качества услуг электро-, тепло- и водоснабжения»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</si>
  <si>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электроснабжения».</t>
    </r>
  </si>
  <si>
    <r>
      <t>Показатель 2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теплоснабжения».</t>
    </r>
  </si>
  <si>
    <r>
      <t>Показатель 3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водоснабжения».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</si>
  <si>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</si>
  <si>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</si>
  <si>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</si>
  <si>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</si>
  <si>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«Разработка мероприятий по созданию условий для организации энергосервисных компаний и содействие заключению энергосервисных договоров»</t>
    </r>
  </si>
  <si>
    <r>
      <t>Показатель 1 «</t>
    </r>
    <r>
      <rPr>
        <sz val="10"/>
        <rFont val="Times New Roman"/>
        <family val="1"/>
        <charset val="204"/>
      </rPr>
      <t>Количество заключенных энергосервисных договоров».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</si>
  <si>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утвержденных программ энергосбережения ресурсоснабжающих организаций».</t>
    </r>
  </si>
  <si>
    <r>
      <t xml:space="preserve">Мероприятие 1.05 </t>
    </r>
    <r>
      <rPr>
        <sz val="10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</si>
  <si>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>Показатель 1 «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</si>
  <si>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федерального бюджета)</t>
    </r>
  </si>
  <si>
    <r>
      <t xml:space="preserve">Задача 2 </t>
    </r>
    <r>
      <rPr>
        <sz val="10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</si>
  <si>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</si>
  <si>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</si>
  <si>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воды»</t>
    </r>
  </si>
  <si>
    <r>
      <t>Административное мероприятие 2.01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</si>
  <si>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</si>
  <si>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Мероприятие 2.02. </t>
    </r>
    <r>
      <rPr>
        <sz val="10"/>
        <rFont val="Times New Roman"/>
        <family val="1"/>
        <charset val="204"/>
      </rPr>
      <t>«Установка приборов учета коммунальных ресурсов на объектах социальной сферы».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</si>
  <si>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</si>
  <si>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учета»</t>
    </r>
  </si>
  <si>
    <t>16</t>
  </si>
  <si>
    <t>17</t>
  </si>
  <si>
    <t>код вида расходов</t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</si>
  <si>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</si>
  <si>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бюджета)»</t>
    </r>
  </si>
  <si>
    <t>П</t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</si>
  <si>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проектов рекультивации свалки твердых бытовых отходов»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</si>
  <si>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отоплением и горячим водоснабжением»</t>
    </r>
  </si>
  <si>
    <r>
      <t xml:space="preserve">Показатель 6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</si>
  <si>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7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</si>
  <si>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(в т.ч.ПИР)»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</si>
  <si>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введенных в эксплуатацию водопроводов»</t>
    </r>
  </si>
  <si>
    <r>
      <t xml:space="preserve">Мероприятие 2.04 </t>
    </r>
    <r>
      <rPr>
        <sz val="10"/>
        <rFont val="Times New Roman"/>
        <family val="1"/>
        <charset val="204"/>
      </rPr>
      <t>«Актуализация проекта рекультивации свалки твердых бытовых отходов»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</si>
  <si>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оформленных договоров аренды на земельные участки, на которых находятся объекты коммунальной инфраструктуры»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</si>
  <si>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договоров на проведение экспертизы объектов коммунальной инфраструктуры»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</si>
  <si>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договоров на проведение независимой оценки ситуации с целью устранения причин снижения температуры в системе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</si>
  <si>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муниципальных сетей газоснабжения, находящихся на обслуживании в специализированной организации »</t>
    </r>
  </si>
  <si>
    <r>
      <t xml:space="preserve">Показатель 4. </t>
    </r>
    <r>
      <rPr>
        <sz val="10"/>
        <rFont val="Times New Roman"/>
        <family val="1"/>
        <charset val="204"/>
      </rPr>
      <t xml:space="preserve"> «Доля жилых домов, оснащенных общедомовыми приборами энергоресурсов»</t>
    </r>
  </si>
  <si>
    <r>
      <t>Показатель 2 «</t>
    </r>
    <r>
      <rPr>
        <sz val="10"/>
        <rFont val="Times New Roman"/>
        <family val="1"/>
        <charset val="204"/>
      </rPr>
      <t>Количество изготовленной проектно-сметной документации для реконструкции тепловых сетей города Твери»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</si>
  <si>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 в 2015 году)»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</si>
  <si>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бесхозяйных сетей газоснабжения, находящихся на обслуживании в специализированной организации»</t>
    </r>
  </si>
  <si>
    <t>9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</si>
  <si>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 (в т.ч. ПИР)»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</si>
  <si>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(в т.ч. ПИР)»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</si>
  <si>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(ПИР)»</t>
    </r>
  </si>
  <si>
    <r>
      <t xml:space="preserve">Мероприятие 1.09 </t>
    </r>
    <r>
      <rPr>
        <sz val="10"/>
        <rFont val="Times New Roman"/>
        <family val="1"/>
        <charset val="204"/>
      </rPr>
      <t>«Строительство модульной котельной для отопления и горячего водоснабжения жилого дома № 97 на ул. Шишкова в городе Твери»</t>
    </r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</si>
  <si>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пенополиминеральной изоляцией»</t>
    </r>
  </si>
  <si>
    <r>
      <t xml:space="preserve">Мероприятие 1.12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ТК-35А до ТК-37А, входящего в систему теплоснабжения от ТК-1Б до дома № 18/51 на ул. Т.Ильиной до ТК-35А у дома № 20 на ул. Т.Ильиной»</t>
    </r>
  </si>
  <si>
    <r>
      <t xml:space="preserve">Мероприятие 1.13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ТК-398 до ТК-398-22 в микрорайоне «Юность», входящего в систему теплоснабжения в районе ул. Артюхиной и ул. П.Савельевой»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</si>
  <si>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Заволжском районе гор.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</si>
  <si>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Московском районе гор. Твери»</t>
    </r>
  </si>
  <si>
    <r>
      <t>Показатель 1 «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сферы»</t>
    </r>
  </si>
  <si>
    <t>«__»_________ 2018 № ______</t>
  </si>
  <si>
    <t>Ответственный исполнитель муниципальной программы города Твери: 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</si>
  <si>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 - департамент жилищно-коммунального хозяйства, жилищной политики и строительства администрации города Твери</t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</si>
  <si>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>«Мониторинг мероприятий программ по энергосбережению ресурсоснабжающих организаций (ООО «Тверская генерация», ООО «Тверь Водоканал», МУП «Тверьгорэлектро» и др.)».</t>
    </r>
  </si>
  <si>
    <t>S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</si>
  <si>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(в т.ч. ПИР)» (за счёт средств областного бюджета)</t>
    </r>
  </si>
  <si>
    <t>Приложение</t>
  </si>
  <si>
    <t>И.о. начальника Департамента ЖКХ и строительства</t>
  </si>
  <si>
    <t>Т.И. Булыженкова</t>
  </si>
  <si>
    <r>
      <t xml:space="preserve">Мероприятие 1.07 </t>
    </r>
    <r>
      <rPr>
        <sz val="10"/>
        <rFont val="Times New Roman"/>
        <family val="1"/>
        <charset val="204"/>
      </rPr>
      <t xml:space="preserve"> «Капитальный ремонт муниципальных тепловых сетей в городе Твери»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</si>
  <si>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теплотрасс в городе Твери»</t>
    </r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</si>
</sst>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#,##0.0"/>
    <numFmt numFmtId="165" formatCode="0.0"/>
    <numFmt numFmtId="166" formatCode="0.000"/>
  </numFmts>
  <fonts count="1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165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/>
    <xf numFmtId="166" fontId="3" fillId="0" borderId="0" xfId="0" applyNumberFormat="1" applyFont="1" applyFill="1"/>
    <xf numFmtId="166" fontId="3" fillId="0" borderId="0" xfId="0" applyNumberFormat="1" applyFont="1" applyFill="1" applyAlignment="1">
      <alignment horizontal="left"/>
    </xf>
    <xf numFmtId="166" fontId="11" fillId="0" borderId="0" xfId="0" applyNumberFormat="1" applyFont="1" applyFill="1" applyAlignment="1">
      <alignment horizontal="left"/>
    </xf>
    <xf numFmtId="166" fontId="11" fillId="0" borderId="0" xfId="0" applyNumberFormat="1" applyFont="1" applyFill="1" applyAlignment="1">
      <alignment vertical="top" wrapText="1"/>
    </xf>
    <xf numFmtId="166" fontId="11" fillId="0" borderId="0" xfId="0" applyNumberFormat="1" applyFont="1" applyFill="1" applyAlignment="1"/>
    <xf numFmtId="166" fontId="5" fillId="0" borderId="0" xfId="0" applyNumberFormat="1" applyFont="1" applyFill="1" applyBorder="1" applyAlignment="1"/>
    <xf numFmtId="166" fontId="5" fillId="0" borderId="0" xfId="0" applyNumberFormat="1" applyFont="1" applyFill="1" applyBorder="1" applyAlignment="1">
      <alignment horizontal="center"/>
    </xf>
    <xf numFmtId="166" fontId="12" fillId="0" borderId="0" xfId="0" applyNumberFormat="1" applyFont="1" applyFill="1" applyBorder="1"/>
    <xf numFmtId="166" fontId="4" fillId="0" borderId="0" xfId="0" applyNumberFormat="1" applyFont="1" applyFill="1" applyBorder="1" applyAlignment="1"/>
    <xf numFmtId="166" fontId="5" fillId="0" borderId="0" xfId="0" applyNumberFormat="1" applyFont="1" applyFill="1" applyBorder="1" applyAlignment="1">
      <alignment horizontal="justify" vertical="top" wrapText="1"/>
    </xf>
    <xf numFmtId="166" fontId="5" fillId="0" borderId="0" xfId="0" applyNumberFormat="1" applyFont="1" applyFill="1" applyBorder="1" applyAlignment="1">
      <alignment horizontal="left" vertical="top"/>
    </xf>
    <xf numFmtId="166" fontId="1" fillId="0" borderId="2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6" fontId="11" fillId="0" borderId="0" xfId="0" applyNumberFormat="1" applyFont="1" applyFill="1"/>
    <xf numFmtId="166" fontId="11" fillId="0" borderId="0" xfId="0" applyNumberFormat="1" applyFont="1" applyFill="1" applyAlignment="1">
      <alignment horizontal="right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1" fontId="12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5" fontId="1" fillId="0" borderId="5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59"/>
  <sheetViews>
    <sheetView tabSelected="1" view="pageBreakPreview" topLeftCell="A82" zoomScaleSheetLayoutView="100" workbookViewId="0">
      <selection activeCell="AG84" sqref="AG84"/>
    </sheetView>
  </sheetViews>
  <sheetFormatPr defaultRowHeight="1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3.42578125" style="12" customWidth="1"/>
    <col min="29" max="29" width="11.140625" style="10" customWidth="1"/>
    <col min="30" max="30" width="13.140625" style="27" customWidth="1"/>
    <col min="31" max="31" width="11.85546875" style="27" customWidth="1"/>
    <col min="32" max="32" width="13.5703125" style="27" customWidth="1"/>
    <col min="33" max="33" width="10.5703125" style="28" customWidth="1"/>
    <col min="34" max="34" width="11.85546875" style="28" customWidth="1"/>
    <col min="35" max="35" width="11.42578125" style="28" customWidth="1"/>
    <col min="36" max="36" width="10.85546875" style="27" customWidth="1"/>
    <col min="37" max="37" width="11.85546875" style="25" customWidth="1"/>
    <col min="38" max="16384" width="9.140625" style="10"/>
  </cols>
  <sheetData>
    <row r="1" spans="1:37" ht="15.75">
      <c r="AJ1" s="10"/>
      <c r="AK1" s="22" t="s">
        <v>193</v>
      </c>
    </row>
    <row r="2" spans="1:37" ht="15.75">
      <c r="AJ2" s="10"/>
      <c r="AK2" s="22" t="s">
        <v>61</v>
      </c>
    </row>
    <row r="3" spans="1:37" ht="15.75">
      <c r="AJ3" s="10"/>
      <c r="AK3" s="22" t="s">
        <v>187</v>
      </c>
    </row>
    <row r="4" spans="1:37">
      <c r="AJ4" s="10"/>
      <c r="AK4" s="10"/>
    </row>
    <row r="5" spans="1:37" ht="18" customHeight="1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9"/>
      <c r="AE5" s="30"/>
      <c r="AG5" s="31"/>
      <c r="AH5" s="31"/>
      <c r="AI5" s="31"/>
      <c r="AK5" s="22" t="s">
        <v>70</v>
      </c>
    </row>
    <row r="6" spans="1:37" ht="18" customHeight="1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9"/>
      <c r="AE6" s="30"/>
      <c r="AG6" s="32"/>
      <c r="AH6" s="32"/>
      <c r="AI6" s="32"/>
      <c r="AJ6" s="10"/>
      <c r="AK6" s="22" t="s">
        <v>1</v>
      </c>
    </row>
    <row r="7" spans="1:37" ht="18" customHeight="1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9"/>
      <c r="AE7" s="30"/>
      <c r="AG7" s="30"/>
      <c r="AH7" s="30"/>
      <c r="AI7" s="30"/>
      <c r="AJ7" s="10"/>
      <c r="AK7" s="22" t="s">
        <v>69</v>
      </c>
    </row>
    <row r="8" spans="1:37" ht="18" customHeight="1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9"/>
      <c r="AE8" s="30"/>
      <c r="AG8" s="30"/>
      <c r="AH8" s="30"/>
      <c r="AI8" s="30"/>
      <c r="AJ8" s="30"/>
      <c r="AK8" s="23"/>
    </row>
    <row r="9" spans="1:37" s="14" customFormat="1" ht="18.75">
      <c r="A9" s="105" t="s">
        <v>33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</row>
    <row r="10" spans="1:37" s="14" customFormat="1" ht="15.75">
      <c r="A10" s="104" t="s">
        <v>68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</row>
    <row r="11" spans="1:37" s="14" customFormat="1" ht="15.75">
      <c r="A11" s="104" t="s">
        <v>34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</row>
    <row r="12" spans="1:37" s="14" customFormat="1" ht="36.75" customHeight="1">
      <c r="A12" s="3"/>
      <c r="B12" s="103" t="s">
        <v>188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24"/>
    </row>
    <row r="13" spans="1:37" s="14" customFormat="1" ht="15.75">
      <c r="A13" s="3"/>
      <c r="B13" s="3"/>
      <c r="C13" s="3"/>
      <c r="D13" s="104" t="s">
        <v>35</v>
      </c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33"/>
      <c r="AE13" s="34"/>
      <c r="AF13" s="34"/>
      <c r="AG13" s="34"/>
      <c r="AH13" s="33"/>
      <c r="AI13" s="33"/>
      <c r="AJ13" s="35"/>
      <c r="AK13" s="24"/>
    </row>
    <row r="14" spans="1:37" s="14" customFormat="1" ht="18.75">
      <c r="A14" s="3"/>
      <c r="B14" s="3"/>
      <c r="C14" s="3"/>
      <c r="D14" s="3"/>
      <c r="E14" s="3"/>
      <c r="F14" s="3"/>
      <c r="G14" s="3"/>
      <c r="H14" s="3"/>
      <c r="I14" s="3"/>
      <c r="AB14" s="15"/>
      <c r="AD14" s="36"/>
      <c r="AE14" s="36"/>
      <c r="AF14" s="36"/>
      <c r="AG14" s="36"/>
      <c r="AH14" s="36"/>
      <c r="AI14" s="36"/>
      <c r="AJ14" s="35"/>
      <c r="AK14" s="24"/>
    </row>
    <row r="15" spans="1:37" s="14" customFormat="1" ht="15.75" customHeight="1">
      <c r="A15" s="5" t="s">
        <v>36</v>
      </c>
      <c r="B15" s="5"/>
      <c r="C15" s="5"/>
      <c r="D15" s="5"/>
      <c r="E15" s="5"/>
      <c r="F15" s="5"/>
      <c r="G15" s="5"/>
      <c r="H15" s="5"/>
      <c r="I15" s="6"/>
      <c r="J15" s="7"/>
      <c r="K15" s="7"/>
      <c r="L15" s="7"/>
      <c r="M15" s="7"/>
      <c r="N15" s="4"/>
      <c r="O15" s="4"/>
      <c r="P15" s="4"/>
      <c r="AB15" s="15"/>
      <c r="AD15" s="37"/>
      <c r="AE15" s="38"/>
      <c r="AF15" s="38"/>
      <c r="AG15" s="38"/>
      <c r="AH15" s="38"/>
      <c r="AI15" s="38"/>
      <c r="AJ15" s="35"/>
      <c r="AK15" s="24"/>
    </row>
    <row r="16" spans="1:37" ht="15.75" customHeight="1">
      <c r="A16" s="102" t="s">
        <v>37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AD16" s="37"/>
      <c r="AE16" s="38"/>
      <c r="AF16" s="38"/>
      <c r="AG16" s="38"/>
      <c r="AH16" s="38"/>
      <c r="AI16" s="38"/>
    </row>
    <row r="17" spans="1:37" ht="15.75" customHeight="1">
      <c r="A17" s="102" t="s">
        <v>38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37"/>
      <c r="AE17" s="38"/>
      <c r="AF17" s="38"/>
      <c r="AG17" s="38"/>
      <c r="AH17" s="38"/>
      <c r="AI17" s="38"/>
    </row>
    <row r="18" spans="1:37" ht="15.75" customHeight="1">
      <c r="A18" s="54" t="s">
        <v>189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37"/>
      <c r="AE18" s="38"/>
      <c r="AF18" s="38"/>
      <c r="AG18" s="38"/>
      <c r="AH18" s="38"/>
      <c r="AI18" s="38"/>
    </row>
    <row r="19" spans="1:37" ht="15.75" customHeight="1">
      <c r="A19" s="54" t="s">
        <v>62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37"/>
      <c r="AE19" s="38"/>
      <c r="AF19" s="38"/>
      <c r="AG19" s="38"/>
      <c r="AH19" s="38"/>
      <c r="AI19" s="38"/>
    </row>
    <row r="20" spans="1:37" ht="15.75" customHeight="1">
      <c r="A20" s="54" t="s">
        <v>63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37"/>
      <c r="AE20" s="38"/>
      <c r="AF20" s="38"/>
      <c r="AG20" s="38"/>
      <c r="AH20" s="38"/>
      <c r="AI20" s="38"/>
    </row>
    <row r="21" spans="1:37" ht="15.75" customHeight="1">
      <c r="A21" s="54" t="s">
        <v>64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37"/>
      <c r="AE21" s="38"/>
      <c r="AF21" s="90"/>
      <c r="AG21" s="38"/>
      <c r="AH21" s="38"/>
      <c r="AI21" s="38"/>
    </row>
    <row r="22" spans="1:37" ht="15.75" customHeight="1">
      <c r="A22" s="54" t="s">
        <v>65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88"/>
      <c r="AE22" s="89"/>
      <c r="AF22" s="89"/>
      <c r="AG22" s="89"/>
      <c r="AH22" s="89"/>
      <c r="AI22" s="89"/>
    </row>
    <row r="23" spans="1:37" ht="15.75" customHeight="1">
      <c r="A23" s="2"/>
      <c r="B23" s="2"/>
      <c r="C23" s="2"/>
      <c r="D23" s="2"/>
      <c r="E23" s="2"/>
      <c r="F23" s="2"/>
      <c r="G23" s="2"/>
      <c r="H23" s="2"/>
      <c r="I23" s="2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37"/>
      <c r="AE23" s="38"/>
      <c r="AF23" s="38"/>
      <c r="AG23" s="38"/>
      <c r="AH23" s="38"/>
      <c r="AI23" s="38"/>
    </row>
    <row r="24" spans="1:37" ht="94.5" customHeight="1">
      <c r="A24" s="108" t="s">
        <v>19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10" t="s">
        <v>4</v>
      </c>
      <c r="AC24" s="112" t="s">
        <v>5</v>
      </c>
      <c r="AD24" s="113" t="s">
        <v>6</v>
      </c>
      <c r="AE24" s="113"/>
      <c r="AF24" s="113"/>
      <c r="AG24" s="114"/>
      <c r="AH24" s="114"/>
      <c r="AI24" s="114"/>
      <c r="AJ24" s="106" t="s">
        <v>20</v>
      </c>
      <c r="AK24" s="107"/>
    </row>
    <row r="25" spans="1:37" ht="38.25" customHeight="1">
      <c r="A25" s="108" t="s">
        <v>24</v>
      </c>
      <c r="B25" s="108"/>
      <c r="C25" s="108"/>
      <c r="D25" s="108" t="s">
        <v>22</v>
      </c>
      <c r="E25" s="108"/>
      <c r="F25" s="108" t="s">
        <v>23</v>
      </c>
      <c r="G25" s="108"/>
      <c r="H25" s="108" t="s">
        <v>21</v>
      </c>
      <c r="I25" s="108"/>
      <c r="J25" s="108"/>
      <c r="K25" s="108"/>
      <c r="L25" s="108"/>
      <c r="M25" s="108"/>
      <c r="N25" s="108"/>
      <c r="O25" s="61"/>
      <c r="P25" s="62"/>
      <c r="Q25" s="93" t="s">
        <v>9</v>
      </c>
      <c r="R25" s="93" t="s">
        <v>10</v>
      </c>
      <c r="S25" s="93" t="s">
        <v>11</v>
      </c>
      <c r="T25" s="62"/>
      <c r="U25" s="63"/>
      <c r="V25" s="63"/>
      <c r="W25" s="63"/>
      <c r="X25" s="47" t="s">
        <v>39</v>
      </c>
      <c r="Y25" s="109" t="s">
        <v>157</v>
      </c>
      <c r="Z25" s="109"/>
      <c r="AA25" s="109"/>
      <c r="AB25" s="111"/>
      <c r="AC25" s="110"/>
      <c r="AD25" s="43">
        <v>2015</v>
      </c>
      <c r="AE25" s="44">
        <v>2016</v>
      </c>
      <c r="AF25" s="44">
        <v>2017</v>
      </c>
      <c r="AG25" s="44">
        <v>2018</v>
      </c>
      <c r="AH25" s="44">
        <v>2019</v>
      </c>
      <c r="AI25" s="44">
        <v>2020</v>
      </c>
      <c r="AJ25" s="39" t="s">
        <v>17</v>
      </c>
      <c r="AK25" s="26" t="s">
        <v>18</v>
      </c>
    </row>
    <row r="26" spans="1:37" s="52" customFormat="1" ht="12">
      <c r="A26" s="49">
        <v>1</v>
      </c>
      <c r="B26" s="49">
        <v>2</v>
      </c>
      <c r="C26" s="49">
        <v>3</v>
      </c>
      <c r="D26" s="49">
        <v>4</v>
      </c>
      <c r="E26" s="49">
        <v>5</v>
      </c>
      <c r="F26" s="49">
        <v>6</v>
      </c>
      <c r="G26" s="49">
        <v>7</v>
      </c>
      <c r="H26" s="49">
        <v>8</v>
      </c>
      <c r="I26" s="49">
        <v>9</v>
      </c>
      <c r="J26" s="49">
        <v>10</v>
      </c>
      <c r="K26" s="49">
        <v>11</v>
      </c>
      <c r="L26" s="49">
        <v>12</v>
      </c>
      <c r="M26" s="49">
        <v>13</v>
      </c>
      <c r="N26" s="49">
        <v>14</v>
      </c>
      <c r="O26" s="49"/>
      <c r="P26" s="49">
        <v>1</v>
      </c>
      <c r="Q26" s="49">
        <v>2</v>
      </c>
      <c r="R26" s="49">
        <v>3</v>
      </c>
      <c r="S26" s="49">
        <v>4</v>
      </c>
      <c r="T26" s="49">
        <v>5</v>
      </c>
      <c r="U26" s="50">
        <v>6</v>
      </c>
      <c r="V26" s="50">
        <v>7</v>
      </c>
      <c r="W26" s="50">
        <v>8</v>
      </c>
      <c r="X26" s="50" t="s">
        <v>40</v>
      </c>
      <c r="Y26" s="60" t="s">
        <v>40</v>
      </c>
      <c r="Z26" s="60" t="s">
        <v>155</v>
      </c>
      <c r="AA26" s="60" t="s">
        <v>156</v>
      </c>
      <c r="AB26" s="58">
        <v>18</v>
      </c>
      <c r="AC26" s="49">
        <v>19</v>
      </c>
      <c r="AD26" s="51">
        <v>20</v>
      </c>
      <c r="AE26" s="51">
        <v>21</v>
      </c>
      <c r="AF26" s="51">
        <v>22</v>
      </c>
      <c r="AG26" s="51">
        <v>23</v>
      </c>
      <c r="AH26" s="51">
        <v>24</v>
      </c>
      <c r="AI26" s="51">
        <v>25</v>
      </c>
      <c r="AJ26" s="51">
        <v>26</v>
      </c>
      <c r="AK26" s="51">
        <v>27</v>
      </c>
    </row>
    <row r="27" spans="1:37" ht="26.25" customHeight="1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  <c r="P27" s="72"/>
      <c r="Q27" s="72" t="s">
        <v>14</v>
      </c>
      <c r="R27" s="72"/>
      <c r="S27" s="72"/>
      <c r="T27" s="72"/>
      <c r="U27" s="73"/>
      <c r="V27" s="73"/>
      <c r="W27" s="73"/>
      <c r="X27" s="74"/>
      <c r="Y27" s="74"/>
      <c r="Z27" s="74"/>
      <c r="AA27" s="74"/>
      <c r="AB27" s="75" t="s">
        <v>68</v>
      </c>
      <c r="AC27" s="76" t="s">
        <v>3</v>
      </c>
      <c r="AD27" s="77">
        <f t="shared" ref="AD27:AI27" si="0">SUM(AD35,AD76,AD111)</f>
        <v>114669.79999999999</v>
      </c>
      <c r="AE27" s="77">
        <f t="shared" si="0"/>
        <v>175513.60000000001</v>
      </c>
      <c r="AF27" s="77">
        <f t="shared" si="0"/>
        <v>31079.599999999999</v>
      </c>
      <c r="AG27" s="77">
        <f t="shared" si="0"/>
        <v>184320.59999999998</v>
      </c>
      <c r="AH27" s="77">
        <f t="shared" si="0"/>
        <v>396908.94</v>
      </c>
      <c r="AI27" s="77">
        <f t="shared" si="0"/>
        <v>371873.84</v>
      </c>
      <c r="AJ27" s="77">
        <f>SUM(AD27:AI27)-0.1</f>
        <v>1274366.28</v>
      </c>
      <c r="AK27" s="78">
        <v>2020</v>
      </c>
    </row>
    <row r="28" spans="1:37" ht="113.2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2"/>
      <c r="P28" s="17"/>
      <c r="Q28" s="17"/>
      <c r="R28" s="17"/>
      <c r="S28" s="17"/>
      <c r="T28" s="17"/>
      <c r="U28" s="16"/>
      <c r="V28" s="16"/>
      <c r="W28" s="16"/>
      <c r="X28" s="55"/>
      <c r="Y28" s="55"/>
      <c r="Z28" s="55"/>
      <c r="AA28" s="55"/>
      <c r="AB28" s="59" t="s">
        <v>72</v>
      </c>
      <c r="AC28" s="56"/>
      <c r="AD28" s="19"/>
      <c r="AE28" s="19"/>
      <c r="AF28" s="19"/>
      <c r="AG28" s="19"/>
      <c r="AH28" s="19"/>
      <c r="AI28" s="19"/>
      <c r="AJ28" s="40"/>
      <c r="AK28" s="20"/>
    </row>
    <row r="29" spans="1:37" ht="48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2"/>
      <c r="P29" s="17"/>
      <c r="Q29" s="17"/>
      <c r="R29" s="17"/>
      <c r="S29" s="17"/>
      <c r="T29" s="17"/>
      <c r="U29" s="16"/>
      <c r="V29" s="16"/>
      <c r="W29" s="16"/>
      <c r="X29" s="55"/>
      <c r="Y29" s="55"/>
      <c r="Z29" s="55"/>
      <c r="AA29" s="55"/>
      <c r="AB29" s="59" t="s">
        <v>73</v>
      </c>
      <c r="AC29" s="9" t="s">
        <v>7</v>
      </c>
      <c r="AD29" s="20">
        <v>80</v>
      </c>
      <c r="AE29" s="20">
        <v>79.5</v>
      </c>
      <c r="AF29" s="20">
        <v>79</v>
      </c>
      <c r="AG29" s="20">
        <v>78.5</v>
      </c>
      <c r="AH29" s="20">
        <v>78</v>
      </c>
      <c r="AI29" s="20">
        <v>77.5</v>
      </c>
      <c r="AJ29" s="20">
        <v>77.5</v>
      </c>
      <c r="AK29" s="20">
        <v>2020</v>
      </c>
    </row>
    <row r="30" spans="1:37" ht="45" customHeight="1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2"/>
      <c r="P30" s="17"/>
      <c r="Q30" s="17"/>
      <c r="R30" s="17"/>
      <c r="S30" s="17"/>
      <c r="T30" s="17"/>
      <c r="U30" s="16"/>
      <c r="V30" s="16"/>
      <c r="W30" s="16"/>
      <c r="X30" s="55"/>
      <c r="Y30" s="55"/>
      <c r="Z30" s="55"/>
      <c r="AA30" s="55"/>
      <c r="AB30" s="59" t="s">
        <v>74</v>
      </c>
      <c r="AC30" s="9" t="s">
        <v>7</v>
      </c>
      <c r="AD30" s="20">
        <v>59</v>
      </c>
      <c r="AE30" s="20">
        <v>58.5</v>
      </c>
      <c r="AF30" s="20">
        <v>58</v>
      </c>
      <c r="AG30" s="20">
        <v>57.5</v>
      </c>
      <c r="AH30" s="20">
        <v>57</v>
      </c>
      <c r="AI30" s="20">
        <v>56.5</v>
      </c>
      <c r="AJ30" s="20">
        <v>56.5</v>
      </c>
      <c r="AK30" s="20">
        <v>2020</v>
      </c>
    </row>
    <row r="31" spans="1:37" ht="33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2"/>
      <c r="P31" s="17"/>
      <c r="Q31" s="17"/>
      <c r="R31" s="17"/>
      <c r="S31" s="17"/>
      <c r="T31" s="17"/>
      <c r="U31" s="16"/>
      <c r="V31" s="16"/>
      <c r="W31" s="16"/>
      <c r="X31" s="55"/>
      <c r="Y31" s="55"/>
      <c r="Z31" s="55"/>
      <c r="AA31" s="55"/>
      <c r="AB31" s="59" t="s">
        <v>75</v>
      </c>
      <c r="AC31" s="9" t="s">
        <v>7</v>
      </c>
      <c r="AD31" s="20">
        <v>66.8</v>
      </c>
      <c r="AE31" s="20">
        <v>66</v>
      </c>
      <c r="AF31" s="20">
        <v>65.5</v>
      </c>
      <c r="AG31" s="20">
        <v>65</v>
      </c>
      <c r="AH31" s="20">
        <v>64.5</v>
      </c>
      <c r="AI31" s="20">
        <v>64</v>
      </c>
      <c r="AJ31" s="20">
        <v>64</v>
      </c>
      <c r="AK31" s="20">
        <v>2020</v>
      </c>
    </row>
    <row r="32" spans="1:37" ht="42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2"/>
      <c r="P32" s="17"/>
      <c r="Q32" s="17"/>
      <c r="R32" s="17"/>
      <c r="S32" s="17"/>
      <c r="T32" s="17"/>
      <c r="U32" s="16"/>
      <c r="V32" s="16"/>
      <c r="W32" s="16"/>
      <c r="X32" s="55"/>
      <c r="Y32" s="55"/>
      <c r="Z32" s="55"/>
      <c r="AA32" s="55"/>
      <c r="AB32" s="59" t="s">
        <v>76</v>
      </c>
      <c r="AC32" s="9" t="s">
        <v>7</v>
      </c>
      <c r="AD32" s="20">
        <v>61</v>
      </c>
      <c r="AE32" s="20">
        <v>60.5</v>
      </c>
      <c r="AF32" s="20">
        <v>60</v>
      </c>
      <c r="AG32" s="20">
        <v>59.5</v>
      </c>
      <c r="AH32" s="20">
        <v>59</v>
      </c>
      <c r="AI32" s="20">
        <v>58.5</v>
      </c>
      <c r="AJ32" s="20">
        <v>58.5</v>
      </c>
      <c r="AK32" s="20">
        <v>2020</v>
      </c>
    </row>
    <row r="33" spans="1:37" ht="58.5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2"/>
      <c r="P33" s="17"/>
      <c r="Q33" s="17"/>
      <c r="R33" s="17"/>
      <c r="S33" s="17"/>
      <c r="T33" s="17"/>
      <c r="U33" s="16"/>
      <c r="V33" s="16"/>
      <c r="W33" s="16"/>
      <c r="X33" s="55"/>
      <c r="Y33" s="55"/>
      <c r="Z33" s="55"/>
      <c r="AA33" s="55"/>
      <c r="AB33" s="59" t="s">
        <v>77</v>
      </c>
      <c r="AC33" s="9" t="s">
        <v>7</v>
      </c>
      <c r="AD33" s="20">
        <v>5</v>
      </c>
      <c r="AE33" s="20">
        <v>5</v>
      </c>
      <c r="AF33" s="20">
        <v>0</v>
      </c>
      <c r="AG33" s="20">
        <v>0</v>
      </c>
      <c r="AH33" s="20">
        <v>0</v>
      </c>
      <c r="AI33" s="20">
        <v>0</v>
      </c>
      <c r="AJ33" s="20">
        <v>10</v>
      </c>
      <c r="AK33" s="20">
        <v>2016</v>
      </c>
    </row>
    <row r="34" spans="1:37" ht="66.75" customHeight="1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2"/>
      <c r="P34" s="17"/>
      <c r="Q34" s="17"/>
      <c r="R34" s="17"/>
      <c r="S34" s="17"/>
      <c r="T34" s="17"/>
      <c r="U34" s="16"/>
      <c r="V34" s="16"/>
      <c r="W34" s="16"/>
      <c r="X34" s="55"/>
      <c r="Y34" s="55"/>
      <c r="Z34" s="55"/>
      <c r="AA34" s="55"/>
      <c r="AB34" s="59" t="s">
        <v>78</v>
      </c>
      <c r="AC34" s="9" t="s">
        <v>7</v>
      </c>
      <c r="AD34" s="20">
        <v>5</v>
      </c>
      <c r="AE34" s="20">
        <v>5</v>
      </c>
      <c r="AF34" s="20">
        <v>0</v>
      </c>
      <c r="AG34" s="20">
        <v>0</v>
      </c>
      <c r="AH34" s="20">
        <v>0</v>
      </c>
      <c r="AI34" s="20">
        <v>0</v>
      </c>
      <c r="AJ34" s="20">
        <v>10</v>
      </c>
      <c r="AK34" s="20">
        <v>2016</v>
      </c>
    </row>
    <row r="35" spans="1:37" ht="78" customHeight="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5"/>
      <c r="P35" s="65"/>
      <c r="Q35" s="65"/>
      <c r="R35" s="65" t="s">
        <v>43</v>
      </c>
      <c r="S35" s="65"/>
      <c r="T35" s="65"/>
      <c r="U35" s="64"/>
      <c r="V35" s="64"/>
      <c r="W35" s="64"/>
      <c r="X35" s="79"/>
      <c r="Y35" s="79"/>
      <c r="Z35" s="79"/>
      <c r="AA35" s="79"/>
      <c r="AB35" s="66" t="s">
        <v>79</v>
      </c>
      <c r="AC35" s="67" t="s">
        <v>3</v>
      </c>
      <c r="AD35" s="68">
        <f t="shared" ref="AD35:AI35" si="1">AD36+AD61</f>
        <v>48317.899999999994</v>
      </c>
      <c r="AE35" s="68">
        <f t="shared" si="1"/>
        <v>16469.099999999999</v>
      </c>
      <c r="AF35" s="68">
        <f t="shared" si="1"/>
        <v>3209.2999999999997</v>
      </c>
      <c r="AG35" s="68">
        <f>AG36+AG61</f>
        <v>20614.599999999999</v>
      </c>
      <c r="AH35" s="68">
        <f t="shared" si="1"/>
        <v>7388.3099999999995</v>
      </c>
      <c r="AI35" s="68">
        <f t="shared" si="1"/>
        <v>7388.3099999999995</v>
      </c>
      <c r="AJ35" s="68">
        <f>SUM(AD35:AI35)</f>
        <v>103387.51999999999</v>
      </c>
      <c r="AK35" s="69">
        <v>2020</v>
      </c>
    </row>
    <row r="36" spans="1:37" ht="53.25" customHeight="1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1"/>
      <c r="P36" s="81"/>
      <c r="Q36" s="81"/>
      <c r="R36" s="81"/>
      <c r="S36" s="81" t="s">
        <v>44</v>
      </c>
      <c r="T36" s="81"/>
      <c r="U36" s="80"/>
      <c r="V36" s="80"/>
      <c r="W36" s="80"/>
      <c r="X36" s="82"/>
      <c r="Y36" s="82"/>
      <c r="Z36" s="82"/>
      <c r="AA36" s="82"/>
      <c r="AB36" s="83" t="s">
        <v>80</v>
      </c>
      <c r="AC36" s="84" t="s">
        <v>3</v>
      </c>
      <c r="AD36" s="85">
        <f>SUM(AD41,AD49,AD52,AD56,AD59)</f>
        <v>3439.7</v>
      </c>
      <c r="AE36" s="85">
        <f t="shared" ref="AE36:AG36" si="2">SUM(AE41,AE49,AE52,AE56,AE59)</f>
        <v>1994.7</v>
      </c>
      <c r="AF36" s="85">
        <f t="shared" si="2"/>
        <v>2095.1999999999998</v>
      </c>
      <c r="AG36" s="85">
        <f t="shared" si="2"/>
        <v>2068.8000000000002</v>
      </c>
      <c r="AH36" s="85">
        <f>SUM(AH41,AH49,AH52,AH56,AH59)+0.1</f>
        <v>2006.81</v>
      </c>
      <c r="AI36" s="85">
        <f>SUM(AI41,AI49,AI52,AI56,AI59)+0.1</f>
        <v>2006.81</v>
      </c>
      <c r="AJ36" s="85">
        <f>SUM(AD36:AI36)</f>
        <v>13612.019999999999</v>
      </c>
      <c r="AK36" s="86">
        <v>2020</v>
      </c>
    </row>
    <row r="37" spans="1:37" ht="42.75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2"/>
      <c r="P37" s="17"/>
      <c r="Q37" s="17"/>
      <c r="R37" s="17"/>
      <c r="S37" s="17"/>
      <c r="T37" s="17"/>
      <c r="U37" s="16"/>
      <c r="V37" s="16"/>
      <c r="W37" s="16"/>
      <c r="X37" s="55"/>
      <c r="Y37" s="55"/>
      <c r="Z37" s="55"/>
      <c r="AA37" s="55"/>
      <c r="AB37" s="59" t="s">
        <v>73</v>
      </c>
      <c r="AC37" s="9" t="s">
        <v>7</v>
      </c>
      <c r="AD37" s="20">
        <v>80</v>
      </c>
      <c r="AE37" s="20">
        <v>79.5</v>
      </c>
      <c r="AF37" s="20">
        <v>79</v>
      </c>
      <c r="AG37" s="19">
        <v>78.5</v>
      </c>
      <c r="AH37" s="20">
        <v>78</v>
      </c>
      <c r="AI37" s="19">
        <v>77.5</v>
      </c>
      <c r="AJ37" s="19">
        <v>77.5</v>
      </c>
      <c r="AK37" s="20">
        <v>2020</v>
      </c>
    </row>
    <row r="38" spans="1:37" ht="47.25" customHeigh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2"/>
      <c r="P38" s="17"/>
      <c r="Q38" s="17"/>
      <c r="R38" s="17"/>
      <c r="S38" s="17"/>
      <c r="T38" s="17"/>
      <c r="U38" s="16"/>
      <c r="V38" s="16"/>
      <c r="W38" s="16"/>
      <c r="X38" s="55"/>
      <c r="Y38" s="55"/>
      <c r="Z38" s="55"/>
      <c r="AA38" s="55"/>
      <c r="AB38" s="59" t="s">
        <v>74</v>
      </c>
      <c r="AC38" s="9" t="s">
        <v>7</v>
      </c>
      <c r="AD38" s="20">
        <v>59</v>
      </c>
      <c r="AE38" s="20">
        <v>58.5</v>
      </c>
      <c r="AF38" s="20">
        <v>58</v>
      </c>
      <c r="AG38" s="19">
        <v>57.5</v>
      </c>
      <c r="AH38" s="20">
        <v>57</v>
      </c>
      <c r="AI38" s="19">
        <v>56.5</v>
      </c>
      <c r="AJ38" s="19">
        <v>56.5</v>
      </c>
      <c r="AK38" s="20">
        <v>2020</v>
      </c>
    </row>
    <row r="39" spans="1:37" ht="32.25" customHeight="1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2"/>
      <c r="P39" s="17"/>
      <c r="Q39" s="17"/>
      <c r="R39" s="17"/>
      <c r="S39" s="17"/>
      <c r="T39" s="17"/>
      <c r="U39" s="16"/>
      <c r="V39" s="16"/>
      <c r="W39" s="16"/>
      <c r="X39" s="55"/>
      <c r="Y39" s="55"/>
      <c r="Z39" s="55"/>
      <c r="AA39" s="55"/>
      <c r="AB39" s="59" t="s">
        <v>75</v>
      </c>
      <c r="AC39" s="9" t="s">
        <v>7</v>
      </c>
      <c r="AD39" s="19">
        <v>66.8</v>
      </c>
      <c r="AE39" s="20">
        <v>66</v>
      </c>
      <c r="AF39" s="19">
        <v>65.5</v>
      </c>
      <c r="AG39" s="19">
        <v>65</v>
      </c>
      <c r="AH39" s="19">
        <v>64.5</v>
      </c>
      <c r="AI39" s="19">
        <v>64</v>
      </c>
      <c r="AJ39" s="19">
        <v>64</v>
      </c>
      <c r="AK39" s="20">
        <v>2020</v>
      </c>
    </row>
    <row r="40" spans="1:37" ht="49.5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2"/>
      <c r="P40" s="17"/>
      <c r="Q40" s="17"/>
      <c r="R40" s="17"/>
      <c r="S40" s="17"/>
      <c r="T40" s="17"/>
      <c r="U40" s="16"/>
      <c r="V40" s="16"/>
      <c r="W40" s="16"/>
      <c r="X40" s="55"/>
      <c r="Y40" s="55"/>
      <c r="Z40" s="55"/>
      <c r="AA40" s="55"/>
      <c r="AB40" s="59" t="s">
        <v>76</v>
      </c>
      <c r="AC40" s="9" t="s">
        <v>7</v>
      </c>
      <c r="AD40" s="20">
        <v>61</v>
      </c>
      <c r="AE40" s="20">
        <v>60.5</v>
      </c>
      <c r="AF40" s="20">
        <v>60</v>
      </c>
      <c r="AG40" s="19">
        <v>59.5</v>
      </c>
      <c r="AH40" s="20">
        <v>59</v>
      </c>
      <c r="AI40" s="19">
        <v>58.5</v>
      </c>
      <c r="AJ40" s="19">
        <v>58.5</v>
      </c>
      <c r="AK40" s="20">
        <v>2020</v>
      </c>
    </row>
    <row r="41" spans="1:37" ht="77.25" customHeight="1">
      <c r="A41" s="94" t="s">
        <v>25</v>
      </c>
      <c r="B41" s="94" t="s">
        <v>30</v>
      </c>
      <c r="C41" s="94" t="s">
        <v>29</v>
      </c>
      <c r="D41" s="94" t="s">
        <v>25</v>
      </c>
      <c r="E41" s="94" t="s">
        <v>31</v>
      </c>
      <c r="F41" s="94" t="s">
        <v>25</v>
      </c>
      <c r="G41" s="94" t="s">
        <v>28</v>
      </c>
      <c r="H41" s="94" t="s">
        <v>25</v>
      </c>
      <c r="I41" s="94" t="s">
        <v>26</v>
      </c>
      <c r="J41" s="94" t="s">
        <v>27</v>
      </c>
      <c r="K41" s="94" t="s">
        <v>25</v>
      </c>
      <c r="L41" s="94" t="s">
        <v>27</v>
      </c>
      <c r="M41" s="94" t="s">
        <v>25</v>
      </c>
      <c r="N41" s="94" t="s">
        <v>25</v>
      </c>
      <c r="O41" s="92"/>
      <c r="P41" s="92"/>
      <c r="Q41" s="92"/>
      <c r="R41" s="92"/>
      <c r="S41" s="92"/>
      <c r="T41" s="92" t="s">
        <v>45</v>
      </c>
      <c r="U41" s="94"/>
      <c r="V41" s="94"/>
      <c r="W41" s="94"/>
      <c r="X41" s="57"/>
      <c r="Y41" s="57" t="s">
        <v>25</v>
      </c>
      <c r="Z41" s="57" t="s">
        <v>25</v>
      </c>
      <c r="AA41" s="57" t="s">
        <v>25</v>
      </c>
      <c r="AB41" s="59" t="s">
        <v>81</v>
      </c>
      <c r="AC41" s="9" t="s">
        <v>3</v>
      </c>
      <c r="AD41" s="46">
        <v>1471.5</v>
      </c>
      <c r="AE41" s="46">
        <v>1155.2</v>
      </c>
      <c r="AF41" s="46">
        <v>1177.2</v>
      </c>
      <c r="AG41" s="98">
        <v>821.6</v>
      </c>
      <c r="AH41" s="46">
        <v>972.66</v>
      </c>
      <c r="AI41" s="46">
        <v>972.66</v>
      </c>
      <c r="AJ41" s="46">
        <f>SUM(AD41:AI41)</f>
        <v>6570.82</v>
      </c>
      <c r="AK41" s="20">
        <v>2020</v>
      </c>
    </row>
    <row r="42" spans="1:37" ht="48.75" customHeight="1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2"/>
      <c r="P42" s="92"/>
      <c r="Q42" s="92"/>
      <c r="R42" s="92"/>
      <c r="S42" s="92"/>
      <c r="T42" s="92"/>
      <c r="U42" s="94"/>
      <c r="V42" s="94"/>
      <c r="W42" s="94"/>
      <c r="X42" s="57"/>
      <c r="Y42" s="57"/>
      <c r="Z42" s="57"/>
      <c r="AA42" s="57"/>
      <c r="AB42" s="59" t="s">
        <v>82</v>
      </c>
      <c r="AC42" s="9" t="s">
        <v>41</v>
      </c>
      <c r="AD42" s="19">
        <v>0.1</v>
      </c>
      <c r="AE42" s="19">
        <v>0.1</v>
      </c>
      <c r="AF42" s="19">
        <v>0</v>
      </c>
      <c r="AG42" s="19">
        <v>0</v>
      </c>
      <c r="AH42" s="19">
        <v>0</v>
      </c>
      <c r="AI42" s="19">
        <v>0</v>
      </c>
      <c r="AJ42" s="19">
        <v>0.2</v>
      </c>
      <c r="AK42" s="20">
        <v>2016</v>
      </c>
    </row>
    <row r="43" spans="1:37" ht="49.5" customHeight="1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2"/>
      <c r="P43" s="92"/>
      <c r="Q43" s="92"/>
      <c r="R43" s="92"/>
      <c r="S43" s="92"/>
      <c r="T43" s="92"/>
      <c r="U43" s="94"/>
      <c r="V43" s="94"/>
      <c r="W43" s="94"/>
      <c r="X43" s="57"/>
      <c r="Y43" s="57"/>
      <c r="Z43" s="57"/>
      <c r="AA43" s="57"/>
      <c r="AB43" s="59" t="s">
        <v>83</v>
      </c>
      <c r="AC43" s="9" t="s">
        <v>8</v>
      </c>
      <c r="AD43" s="20">
        <v>2</v>
      </c>
      <c r="AE43" s="20">
        <v>2</v>
      </c>
      <c r="AF43" s="20">
        <v>0</v>
      </c>
      <c r="AG43" s="20">
        <v>0</v>
      </c>
      <c r="AH43" s="20">
        <v>0</v>
      </c>
      <c r="AI43" s="20">
        <v>0</v>
      </c>
      <c r="AJ43" s="20">
        <f>SUM(AD43:AI43)</f>
        <v>4</v>
      </c>
      <c r="AK43" s="20">
        <v>2016</v>
      </c>
    </row>
    <row r="44" spans="1:37" ht="46.5" customHeight="1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2"/>
      <c r="P44" s="92"/>
      <c r="Q44" s="92"/>
      <c r="R44" s="92"/>
      <c r="S44" s="92"/>
      <c r="T44" s="92"/>
      <c r="U44" s="94"/>
      <c r="V44" s="94"/>
      <c r="W44" s="94"/>
      <c r="X44" s="57"/>
      <c r="Y44" s="57"/>
      <c r="Z44" s="57"/>
      <c r="AA44" s="57"/>
      <c r="AB44" s="59" t="s">
        <v>84</v>
      </c>
      <c r="AC44" s="9" t="s">
        <v>41</v>
      </c>
      <c r="AD44" s="40">
        <v>5.0000000000000001E-3</v>
      </c>
      <c r="AE44" s="40">
        <v>5.0000000000000001E-3</v>
      </c>
      <c r="AF44" s="40">
        <v>0</v>
      </c>
      <c r="AG44" s="40">
        <v>0</v>
      </c>
      <c r="AH44" s="40">
        <v>0</v>
      </c>
      <c r="AI44" s="40">
        <v>0</v>
      </c>
      <c r="AJ44" s="40">
        <v>0.01</v>
      </c>
      <c r="AK44" s="20">
        <v>2016</v>
      </c>
    </row>
    <row r="45" spans="1:37" ht="45" customHeight="1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2"/>
      <c r="P45" s="92"/>
      <c r="Q45" s="92"/>
      <c r="R45" s="92"/>
      <c r="S45" s="92"/>
      <c r="T45" s="92"/>
      <c r="U45" s="94"/>
      <c r="V45" s="94"/>
      <c r="W45" s="94"/>
      <c r="X45" s="57"/>
      <c r="Y45" s="57"/>
      <c r="Z45" s="57"/>
      <c r="AA45" s="57"/>
      <c r="AB45" s="59" t="s">
        <v>85</v>
      </c>
      <c r="AC45" s="9" t="s">
        <v>41</v>
      </c>
      <c r="AD45" s="40">
        <v>5.0000000000000001E-3</v>
      </c>
      <c r="AE45" s="40">
        <v>5.0000000000000001E-3</v>
      </c>
      <c r="AF45" s="40">
        <v>0</v>
      </c>
      <c r="AG45" s="40">
        <v>0</v>
      </c>
      <c r="AH45" s="40">
        <v>0</v>
      </c>
      <c r="AI45" s="40">
        <v>0</v>
      </c>
      <c r="AJ45" s="40">
        <f>SUM(AD45:AI45)</f>
        <v>0.01</v>
      </c>
      <c r="AK45" s="20">
        <v>2016</v>
      </c>
    </row>
    <row r="46" spans="1:37" ht="61.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2"/>
      <c r="P46" s="92"/>
      <c r="Q46" s="92"/>
      <c r="R46" s="92"/>
      <c r="S46" s="92"/>
      <c r="T46" s="92"/>
      <c r="U46" s="94"/>
      <c r="V46" s="94"/>
      <c r="W46" s="94"/>
      <c r="X46" s="57"/>
      <c r="Y46" s="57"/>
      <c r="Z46" s="57"/>
      <c r="AA46" s="57"/>
      <c r="AB46" s="59" t="s">
        <v>86</v>
      </c>
      <c r="AC46" s="9" t="s">
        <v>41</v>
      </c>
      <c r="AD46" s="40">
        <v>5.0000000000000001E-3</v>
      </c>
      <c r="AE46" s="40">
        <v>5.0000000000000001E-3</v>
      </c>
      <c r="AF46" s="40">
        <v>5.0000000000000001E-3</v>
      </c>
      <c r="AG46" s="40">
        <v>5.0000000000000001E-3</v>
      </c>
      <c r="AH46" s="40">
        <v>5.0000000000000001E-3</v>
      </c>
      <c r="AI46" s="40">
        <v>5.0000000000000001E-3</v>
      </c>
      <c r="AJ46" s="40">
        <f>SUM(AD46:AI46)</f>
        <v>3.0000000000000002E-2</v>
      </c>
      <c r="AK46" s="20">
        <v>2020</v>
      </c>
    </row>
    <row r="47" spans="1:37" ht="72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2"/>
      <c r="P47" s="92"/>
      <c r="Q47" s="92"/>
      <c r="R47" s="92"/>
      <c r="S47" s="92"/>
      <c r="T47" s="92"/>
      <c r="U47" s="94"/>
      <c r="V47" s="94"/>
      <c r="W47" s="94"/>
      <c r="X47" s="57"/>
      <c r="Y47" s="57"/>
      <c r="Z47" s="57"/>
      <c r="AA47" s="57"/>
      <c r="AB47" s="59" t="s">
        <v>163</v>
      </c>
      <c r="AC47" s="9" t="s">
        <v>41</v>
      </c>
      <c r="AD47" s="40">
        <v>0</v>
      </c>
      <c r="AE47" s="40">
        <v>0</v>
      </c>
      <c r="AF47" s="40">
        <v>5.0000000000000001E-3</v>
      </c>
      <c r="AG47" s="40">
        <v>5.0000000000000001E-3</v>
      </c>
      <c r="AH47" s="40">
        <v>5.0000000000000001E-3</v>
      </c>
      <c r="AI47" s="40">
        <v>5.0000000000000001E-3</v>
      </c>
      <c r="AJ47" s="40">
        <f>SUM(AD47:AI47)</f>
        <v>0.02</v>
      </c>
      <c r="AK47" s="20">
        <v>2020</v>
      </c>
    </row>
    <row r="48" spans="1:37" ht="58.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2"/>
      <c r="P48" s="92"/>
      <c r="Q48" s="92"/>
      <c r="R48" s="92"/>
      <c r="S48" s="92"/>
      <c r="T48" s="92"/>
      <c r="U48" s="94"/>
      <c r="V48" s="94"/>
      <c r="W48" s="94"/>
      <c r="X48" s="57"/>
      <c r="Y48" s="57"/>
      <c r="Z48" s="57"/>
      <c r="AA48" s="57"/>
      <c r="AB48" s="59" t="s">
        <v>164</v>
      </c>
      <c r="AC48" s="9" t="s">
        <v>41</v>
      </c>
      <c r="AD48" s="40">
        <v>0</v>
      </c>
      <c r="AE48" s="40">
        <v>0</v>
      </c>
      <c r="AF48" s="40">
        <v>5.0000000000000001E-3</v>
      </c>
      <c r="AG48" s="40">
        <v>5.0000000000000001E-3</v>
      </c>
      <c r="AH48" s="40">
        <v>5.0000000000000001E-3</v>
      </c>
      <c r="AI48" s="40">
        <v>5.0000000000000001E-3</v>
      </c>
      <c r="AJ48" s="40">
        <f>SUM(AD48:AI48)</f>
        <v>0.02</v>
      </c>
      <c r="AK48" s="20">
        <v>2020</v>
      </c>
    </row>
    <row r="49" spans="1:37" ht="56.25" customHeight="1">
      <c r="A49" s="94" t="s">
        <v>25</v>
      </c>
      <c r="B49" s="94" t="s">
        <v>30</v>
      </c>
      <c r="C49" s="94" t="s">
        <v>29</v>
      </c>
      <c r="D49" s="94" t="s">
        <v>25</v>
      </c>
      <c r="E49" s="94" t="s">
        <v>31</v>
      </c>
      <c r="F49" s="94" t="s">
        <v>25</v>
      </c>
      <c r="G49" s="94" t="s">
        <v>28</v>
      </c>
      <c r="H49" s="94" t="s">
        <v>25</v>
      </c>
      <c r="I49" s="94" t="s">
        <v>26</v>
      </c>
      <c r="J49" s="94" t="s">
        <v>27</v>
      </c>
      <c r="K49" s="94" t="s">
        <v>25</v>
      </c>
      <c r="L49" s="94" t="s">
        <v>27</v>
      </c>
      <c r="M49" s="94" t="s">
        <v>25</v>
      </c>
      <c r="N49" s="94" t="s">
        <v>25</v>
      </c>
      <c r="O49" s="92"/>
      <c r="P49" s="92"/>
      <c r="Q49" s="92"/>
      <c r="R49" s="92"/>
      <c r="S49" s="92"/>
      <c r="T49" s="92" t="s">
        <v>46</v>
      </c>
      <c r="U49" s="94"/>
      <c r="V49" s="94"/>
      <c r="W49" s="94"/>
      <c r="X49" s="57"/>
      <c r="Y49" s="57" t="s">
        <v>25</v>
      </c>
      <c r="Z49" s="57" t="s">
        <v>25</v>
      </c>
      <c r="AA49" s="57" t="s">
        <v>25</v>
      </c>
      <c r="AB49" s="59" t="s">
        <v>87</v>
      </c>
      <c r="AC49" s="9" t="s">
        <v>3</v>
      </c>
      <c r="AD49" s="46">
        <v>115.5</v>
      </c>
      <c r="AE49" s="46">
        <v>158.5</v>
      </c>
      <c r="AF49" s="46">
        <v>52.1</v>
      </c>
      <c r="AG49" s="46">
        <v>70.2</v>
      </c>
      <c r="AH49" s="46">
        <v>114.26</v>
      </c>
      <c r="AI49" s="46">
        <v>114.26</v>
      </c>
      <c r="AJ49" s="46">
        <f>SUM(AD49:AI49)</f>
        <v>624.82000000000005</v>
      </c>
      <c r="AK49" s="20">
        <v>2020</v>
      </c>
    </row>
    <row r="50" spans="1:37" ht="63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2"/>
      <c r="P50" s="92"/>
      <c r="Q50" s="92"/>
      <c r="R50" s="92"/>
      <c r="S50" s="92"/>
      <c r="T50" s="92"/>
      <c r="U50" s="94"/>
      <c r="V50" s="94"/>
      <c r="W50" s="94"/>
      <c r="X50" s="57"/>
      <c r="Y50" s="57"/>
      <c r="Z50" s="57"/>
      <c r="AA50" s="57"/>
      <c r="AB50" s="59" t="s">
        <v>88</v>
      </c>
      <c r="AC50" s="9" t="s">
        <v>7</v>
      </c>
      <c r="AD50" s="20">
        <v>5</v>
      </c>
      <c r="AE50" s="20">
        <v>5</v>
      </c>
      <c r="AF50" s="20">
        <v>0</v>
      </c>
      <c r="AG50" s="20">
        <v>0</v>
      </c>
      <c r="AH50" s="20">
        <v>0</v>
      </c>
      <c r="AI50" s="20">
        <v>0</v>
      </c>
      <c r="AJ50" s="20">
        <v>10</v>
      </c>
      <c r="AK50" s="20">
        <v>2016</v>
      </c>
    </row>
    <row r="51" spans="1:37" ht="60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2"/>
      <c r="P51" s="92"/>
      <c r="Q51" s="92"/>
      <c r="R51" s="92"/>
      <c r="S51" s="92"/>
      <c r="T51" s="92"/>
      <c r="U51" s="94"/>
      <c r="V51" s="94"/>
      <c r="W51" s="94"/>
      <c r="X51" s="57"/>
      <c r="Y51" s="57"/>
      <c r="Z51" s="57"/>
      <c r="AA51" s="57"/>
      <c r="AB51" s="59" t="s">
        <v>175</v>
      </c>
      <c r="AC51" s="9" t="s">
        <v>41</v>
      </c>
      <c r="AD51" s="20">
        <v>0</v>
      </c>
      <c r="AE51" s="20">
        <v>0</v>
      </c>
      <c r="AF51" s="19">
        <v>2.8</v>
      </c>
      <c r="AG51" s="19">
        <v>2.8</v>
      </c>
      <c r="AH51" s="19">
        <v>2.8</v>
      </c>
      <c r="AI51" s="19">
        <v>2.8</v>
      </c>
      <c r="AJ51" s="19">
        <v>2.8</v>
      </c>
      <c r="AK51" s="20">
        <v>2020</v>
      </c>
    </row>
    <row r="52" spans="1:37" ht="105" customHeight="1">
      <c r="A52" s="94" t="s">
        <v>25</v>
      </c>
      <c r="B52" s="94" t="s">
        <v>30</v>
      </c>
      <c r="C52" s="94" t="s">
        <v>29</v>
      </c>
      <c r="D52" s="94" t="s">
        <v>25</v>
      </c>
      <c r="E52" s="94" t="s">
        <v>31</v>
      </c>
      <c r="F52" s="94" t="s">
        <v>25</v>
      </c>
      <c r="G52" s="94" t="s">
        <v>28</v>
      </c>
      <c r="H52" s="94" t="s">
        <v>25</v>
      </c>
      <c r="I52" s="94" t="s">
        <v>26</v>
      </c>
      <c r="J52" s="94" t="s">
        <v>27</v>
      </c>
      <c r="K52" s="94" t="s">
        <v>25</v>
      </c>
      <c r="L52" s="94" t="s">
        <v>27</v>
      </c>
      <c r="M52" s="94" t="s">
        <v>25</v>
      </c>
      <c r="N52" s="94" t="s">
        <v>25</v>
      </c>
      <c r="O52" s="92"/>
      <c r="P52" s="92"/>
      <c r="Q52" s="92"/>
      <c r="R52" s="92"/>
      <c r="S52" s="92"/>
      <c r="T52" s="92" t="s">
        <v>47</v>
      </c>
      <c r="U52" s="94"/>
      <c r="V52" s="94"/>
      <c r="W52" s="94"/>
      <c r="X52" s="57"/>
      <c r="Y52" s="57" t="s">
        <v>25</v>
      </c>
      <c r="Z52" s="57" t="s">
        <v>25</v>
      </c>
      <c r="AA52" s="57" t="s">
        <v>25</v>
      </c>
      <c r="AB52" s="59" t="s">
        <v>89</v>
      </c>
      <c r="AC52" s="9" t="s">
        <v>3</v>
      </c>
      <c r="AD52" s="46">
        <v>208</v>
      </c>
      <c r="AE52" s="46">
        <v>154.69999999999999</v>
      </c>
      <c r="AF52" s="46">
        <v>0</v>
      </c>
      <c r="AG52" s="46">
        <v>41</v>
      </c>
      <c r="AH52" s="46">
        <v>121.56</v>
      </c>
      <c r="AI52" s="46">
        <v>121.56</v>
      </c>
      <c r="AJ52" s="46">
        <f>SUM(AD52:AI52)</f>
        <v>646.81999999999994</v>
      </c>
      <c r="AK52" s="20">
        <v>2020</v>
      </c>
    </row>
    <row r="53" spans="1:37" ht="72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2"/>
      <c r="P53" s="92"/>
      <c r="Q53" s="92"/>
      <c r="R53" s="92"/>
      <c r="S53" s="92"/>
      <c r="T53" s="92"/>
      <c r="U53" s="94"/>
      <c r="V53" s="94"/>
      <c r="W53" s="94"/>
      <c r="X53" s="57"/>
      <c r="Y53" s="57"/>
      <c r="Z53" s="57"/>
      <c r="AA53" s="57"/>
      <c r="AB53" s="59" t="s">
        <v>168</v>
      </c>
      <c r="AC53" s="9" t="s">
        <v>2</v>
      </c>
      <c r="AD53" s="20">
        <v>2</v>
      </c>
      <c r="AE53" s="20">
        <v>2</v>
      </c>
      <c r="AF53" s="20">
        <v>2</v>
      </c>
      <c r="AG53" s="20">
        <v>2</v>
      </c>
      <c r="AH53" s="20">
        <v>2</v>
      </c>
      <c r="AI53" s="20">
        <v>2</v>
      </c>
      <c r="AJ53" s="20">
        <v>12</v>
      </c>
      <c r="AK53" s="20">
        <v>2020</v>
      </c>
    </row>
    <row r="54" spans="1:37" ht="51.75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2"/>
      <c r="P54" s="92"/>
      <c r="Q54" s="92"/>
      <c r="R54" s="92"/>
      <c r="S54" s="92"/>
      <c r="T54" s="92"/>
      <c r="U54" s="94"/>
      <c r="V54" s="94"/>
      <c r="W54" s="94"/>
      <c r="X54" s="57"/>
      <c r="Y54" s="57"/>
      <c r="Z54" s="57"/>
      <c r="AA54" s="57"/>
      <c r="AB54" s="59" t="s">
        <v>169</v>
      </c>
      <c r="AC54" s="9" t="s">
        <v>2</v>
      </c>
      <c r="AD54" s="20">
        <v>4</v>
      </c>
      <c r="AE54" s="20">
        <v>4</v>
      </c>
      <c r="AF54" s="20">
        <v>4</v>
      </c>
      <c r="AG54" s="20">
        <v>4</v>
      </c>
      <c r="AH54" s="20">
        <v>4</v>
      </c>
      <c r="AI54" s="20">
        <v>4</v>
      </c>
      <c r="AJ54" s="20">
        <v>24</v>
      </c>
      <c r="AK54" s="20">
        <v>2020</v>
      </c>
    </row>
    <row r="55" spans="1:37" ht="75.7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2"/>
      <c r="P55" s="92"/>
      <c r="Q55" s="92"/>
      <c r="R55" s="92"/>
      <c r="S55" s="92"/>
      <c r="T55" s="92"/>
      <c r="U55" s="94"/>
      <c r="V55" s="94"/>
      <c r="W55" s="94"/>
      <c r="X55" s="57"/>
      <c r="Y55" s="57"/>
      <c r="Z55" s="57"/>
      <c r="AA55" s="57"/>
      <c r="AB55" s="59" t="s">
        <v>170</v>
      </c>
      <c r="AC55" s="9" t="s">
        <v>2</v>
      </c>
      <c r="AD55" s="20">
        <v>20</v>
      </c>
      <c r="AE55" s="20">
        <v>19</v>
      </c>
      <c r="AF55" s="20">
        <v>0</v>
      </c>
      <c r="AG55" s="20">
        <v>0</v>
      </c>
      <c r="AH55" s="20">
        <v>0</v>
      </c>
      <c r="AI55" s="20">
        <v>0</v>
      </c>
      <c r="AJ55" s="20">
        <v>39</v>
      </c>
      <c r="AK55" s="20">
        <v>2016</v>
      </c>
    </row>
    <row r="56" spans="1:37" ht="45" customHeight="1">
      <c r="A56" s="94" t="s">
        <v>25</v>
      </c>
      <c r="B56" s="94" t="s">
        <v>30</v>
      </c>
      <c r="C56" s="94" t="s">
        <v>29</v>
      </c>
      <c r="D56" s="94" t="s">
        <v>25</v>
      </c>
      <c r="E56" s="94" t="s">
        <v>31</v>
      </c>
      <c r="F56" s="94" t="s">
        <v>25</v>
      </c>
      <c r="G56" s="94" t="s">
        <v>28</v>
      </c>
      <c r="H56" s="94" t="s">
        <v>25</v>
      </c>
      <c r="I56" s="94" t="s">
        <v>26</v>
      </c>
      <c r="J56" s="94" t="s">
        <v>27</v>
      </c>
      <c r="K56" s="94" t="s">
        <v>25</v>
      </c>
      <c r="L56" s="94" t="s">
        <v>27</v>
      </c>
      <c r="M56" s="94" t="s">
        <v>25</v>
      </c>
      <c r="N56" s="94" t="s">
        <v>25</v>
      </c>
      <c r="O56" s="92"/>
      <c r="P56" s="92"/>
      <c r="Q56" s="92"/>
      <c r="R56" s="92"/>
      <c r="S56" s="92"/>
      <c r="T56" s="92" t="s">
        <v>46</v>
      </c>
      <c r="U56" s="94"/>
      <c r="V56" s="94"/>
      <c r="W56" s="94"/>
      <c r="X56" s="57"/>
      <c r="Y56" s="57" t="s">
        <v>25</v>
      </c>
      <c r="Z56" s="57" t="s">
        <v>25</v>
      </c>
      <c r="AA56" s="57" t="s">
        <v>25</v>
      </c>
      <c r="AB56" s="59" t="s">
        <v>90</v>
      </c>
      <c r="AC56" s="9" t="s">
        <v>3</v>
      </c>
      <c r="AD56" s="46">
        <v>229</v>
      </c>
      <c r="AE56" s="46">
        <v>526.29999999999995</v>
      </c>
      <c r="AF56" s="46">
        <v>865.9</v>
      </c>
      <c r="AG56" s="46">
        <v>1136</v>
      </c>
      <c r="AH56" s="46">
        <v>798.23</v>
      </c>
      <c r="AI56" s="46">
        <v>798.23</v>
      </c>
      <c r="AJ56" s="46">
        <f>SUM(AD56:AI56)</f>
        <v>4353.66</v>
      </c>
      <c r="AK56" s="20">
        <v>2020</v>
      </c>
    </row>
    <row r="57" spans="1:37" ht="61.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2"/>
      <c r="P57" s="92"/>
      <c r="Q57" s="92"/>
      <c r="R57" s="92"/>
      <c r="S57" s="92"/>
      <c r="T57" s="92"/>
      <c r="U57" s="94"/>
      <c r="V57" s="94"/>
      <c r="W57" s="94"/>
      <c r="X57" s="57"/>
      <c r="Y57" s="57"/>
      <c r="Z57" s="57"/>
      <c r="AA57" s="57"/>
      <c r="AB57" s="59" t="s">
        <v>91</v>
      </c>
      <c r="AC57" s="9" t="s">
        <v>7</v>
      </c>
      <c r="AD57" s="20">
        <v>5</v>
      </c>
      <c r="AE57" s="20">
        <v>5</v>
      </c>
      <c r="AF57" s="20">
        <v>0</v>
      </c>
      <c r="AG57" s="20">
        <v>0</v>
      </c>
      <c r="AH57" s="20">
        <v>0</v>
      </c>
      <c r="AI57" s="20">
        <v>0</v>
      </c>
      <c r="AJ57" s="20">
        <v>10</v>
      </c>
      <c r="AK57" s="20">
        <v>2016</v>
      </c>
    </row>
    <row r="58" spans="1:37" ht="66.7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2"/>
      <c r="P58" s="92"/>
      <c r="Q58" s="92"/>
      <c r="R58" s="92"/>
      <c r="S58" s="92"/>
      <c r="T58" s="92"/>
      <c r="U58" s="94"/>
      <c r="V58" s="94"/>
      <c r="W58" s="94"/>
      <c r="X58" s="57"/>
      <c r="Y58" s="57"/>
      <c r="Z58" s="57"/>
      <c r="AA58" s="57"/>
      <c r="AB58" s="59" t="s">
        <v>171</v>
      </c>
      <c r="AC58" s="9" t="s">
        <v>41</v>
      </c>
      <c r="AD58" s="20">
        <v>0</v>
      </c>
      <c r="AE58" s="20">
        <v>0</v>
      </c>
      <c r="AF58" s="19">
        <v>9.1999999999999993</v>
      </c>
      <c r="AG58" s="19">
        <v>9.1999999999999993</v>
      </c>
      <c r="AH58" s="19">
        <v>9.1999999999999993</v>
      </c>
      <c r="AI58" s="19">
        <v>9.1999999999999993</v>
      </c>
      <c r="AJ58" s="19">
        <v>9.1999999999999993</v>
      </c>
      <c r="AK58" s="20">
        <v>2020</v>
      </c>
    </row>
    <row r="59" spans="1:37" ht="53.25" customHeight="1">
      <c r="A59" s="94" t="s">
        <v>25</v>
      </c>
      <c r="B59" s="94" t="s">
        <v>30</v>
      </c>
      <c r="C59" s="94" t="s">
        <v>29</v>
      </c>
      <c r="D59" s="94" t="s">
        <v>25</v>
      </c>
      <c r="E59" s="94" t="s">
        <v>31</v>
      </c>
      <c r="F59" s="94" t="s">
        <v>25</v>
      </c>
      <c r="G59" s="94" t="s">
        <v>28</v>
      </c>
      <c r="H59" s="94" t="s">
        <v>25</v>
      </c>
      <c r="I59" s="94" t="s">
        <v>26</v>
      </c>
      <c r="J59" s="94" t="s">
        <v>27</v>
      </c>
      <c r="K59" s="94" t="s">
        <v>25</v>
      </c>
      <c r="L59" s="94" t="s">
        <v>27</v>
      </c>
      <c r="M59" s="94" t="s">
        <v>25</v>
      </c>
      <c r="N59" s="94" t="s">
        <v>25</v>
      </c>
      <c r="O59" s="92"/>
      <c r="P59" s="92"/>
      <c r="Q59" s="92"/>
      <c r="R59" s="92"/>
      <c r="S59" s="92"/>
      <c r="T59" s="92" t="s">
        <v>59</v>
      </c>
      <c r="U59" s="94"/>
      <c r="V59" s="94"/>
      <c r="W59" s="94"/>
      <c r="X59" s="57"/>
      <c r="Y59" s="57"/>
      <c r="Z59" s="57"/>
      <c r="AA59" s="57"/>
      <c r="AB59" s="59" t="s">
        <v>92</v>
      </c>
      <c r="AC59" s="9" t="s">
        <v>3</v>
      </c>
      <c r="AD59" s="46">
        <v>1415.7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f>SUM(AD59:AI59)</f>
        <v>1415.7</v>
      </c>
      <c r="AK59" s="20">
        <v>2015</v>
      </c>
    </row>
    <row r="60" spans="1:37" ht="75.7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2"/>
      <c r="P60" s="92"/>
      <c r="Q60" s="92"/>
      <c r="R60" s="92"/>
      <c r="S60" s="92"/>
      <c r="T60" s="92"/>
      <c r="U60" s="94"/>
      <c r="V60" s="94"/>
      <c r="W60" s="94"/>
      <c r="X60" s="57"/>
      <c r="Y60" s="57"/>
      <c r="Z60" s="57"/>
      <c r="AA60" s="57"/>
      <c r="AB60" s="59" t="s">
        <v>93</v>
      </c>
      <c r="AC60" s="9" t="s">
        <v>7</v>
      </c>
      <c r="AD60" s="20">
        <v>6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6</v>
      </c>
      <c r="AK60" s="20">
        <v>2015</v>
      </c>
    </row>
    <row r="61" spans="1:37" ht="54.75" customHeight="1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1"/>
      <c r="P61" s="81"/>
      <c r="Q61" s="81"/>
      <c r="R61" s="81"/>
      <c r="S61" s="81" t="s">
        <v>48</v>
      </c>
      <c r="T61" s="81"/>
      <c r="U61" s="80"/>
      <c r="V61" s="80"/>
      <c r="W61" s="80"/>
      <c r="X61" s="82"/>
      <c r="Y61" s="82"/>
      <c r="Z61" s="82"/>
      <c r="AA61" s="82"/>
      <c r="AB61" s="83" t="s">
        <v>94</v>
      </c>
      <c r="AC61" s="84" t="s">
        <v>3</v>
      </c>
      <c r="AD61" s="85">
        <f>SUM(AD65,AD71)</f>
        <v>44878.2</v>
      </c>
      <c r="AE61" s="85">
        <f>SUM(AE65,AE71)</f>
        <v>14474.4</v>
      </c>
      <c r="AF61" s="85">
        <f t="shared" ref="AF61:AI61" si="3">SUM(AF65,AF71)</f>
        <v>1114.0999999999999</v>
      </c>
      <c r="AG61" s="85">
        <f t="shared" si="3"/>
        <v>18545.8</v>
      </c>
      <c r="AH61" s="85">
        <f t="shared" si="3"/>
        <v>5381.5</v>
      </c>
      <c r="AI61" s="85">
        <f t="shared" si="3"/>
        <v>5381.5</v>
      </c>
      <c r="AJ61" s="85">
        <f>SUM(AD61:AI61)</f>
        <v>89775.5</v>
      </c>
      <c r="AK61" s="86">
        <v>2020</v>
      </c>
    </row>
    <row r="62" spans="1:37" ht="48.7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2"/>
      <c r="P62" s="17"/>
      <c r="Q62" s="17"/>
      <c r="R62" s="17"/>
      <c r="S62" s="17"/>
      <c r="T62" s="17"/>
      <c r="U62" s="16"/>
      <c r="V62" s="16"/>
      <c r="W62" s="16"/>
      <c r="X62" s="55"/>
      <c r="Y62" s="55"/>
      <c r="Z62" s="55"/>
      <c r="AA62" s="55"/>
      <c r="AB62" s="59" t="s">
        <v>95</v>
      </c>
      <c r="AC62" s="9" t="s">
        <v>7</v>
      </c>
      <c r="AD62" s="20">
        <v>5</v>
      </c>
      <c r="AE62" s="20">
        <v>5</v>
      </c>
      <c r="AF62" s="20">
        <v>0</v>
      </c>
      <c r="AG62" s="20">
        <v>0</v>
      </c>
      <c r="AH62" s="20">
        <v>0</v>
      </c>
      <c r="AI62" s="20">
        <v>0</v>
      </c>
      <c r="AJ62" s="20">
        <v>10</v>
      </c>
      <c r="AK62" s="20">
        <v>2016</v>
      </c>
    </row>
    <row r="63" spans="1:37" ht="42.7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2"/>
      <c r="P63" s="17"/>
      <c r="Q63" s="17"/>
      <c r="R63" s="17"/>
      <c r="S63" s="17"/>
      <c r="T63" s="17"/>
      <c r="U63" s="16"/>
      <c r="V63" s="16"/>
      <c r="W63" s="16"/>
      <c r="X63" s="55"/>
      <c r="Y63" s="55"/>
      <c r="Z63" s="55"/>
      <c r="AA63" s="55"/>
      <c r="AB63" s="59" t="s">
        <v>96</v>
      </c>
      <c r="AC63" s="9" t="s">
        <v>7</v>
      </c>
      <c r="AD63" s="20">
        <v>5</v>
      </c>
      <c r="AE63" s="20">
        <v>5</v>
      </c>
      <c r="AF63" s="20">
        <v>0</v>
      </c>
      <c r="AG63" s="20">
        <v>0</v>
      </c>
      <c r="AH63" s="20">
        <v>0</v>
      </c>
      <c r="AI63" s="20">
        <v>0</v>
      </c>
      <c r="AJ63" s="20">
        <v>10</v>
      </c>
      <c r="AK63" s="20">
        <v>2016</v>
      </c>
    </row>
    <row r="64" spans="1:37" ht="4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2"/>
      <c r="P64" s="17"/>
      <c r="Q64" s="17"/>
      <c r="R64" s="17"/>
      <c r="S64" s="17"/>
      <c r="T64" s="17"/>
      <c r="U64" s="16"/>
      <c r="V64" s="16"/>
      <c r="W64" s="16"/>
      <c r="X64" s="55"/>
      <c r="Y64" s="55"/>
      <c r="Z64" s="55"/>
      <c r="AA64" s="55"/>
      <c r="AB64" s="59" t="s">
        <v>97</v>
      </c>
      <c r="AC64" s="9" t="s">
        <v>7</v>
      </c>
      <c r="AD64" s="20">
        <v>5</v>
      </c>
      <c r="AE64" s="20">
        <v>5</v>
      </c>
      <c r="AF64" s="20">
        <v>0</v>
      </c>
      <c r="AG64" s="20">
        <v>0</v>
      </c>
      <c r="AH64" s="20">
        <v>0</v>
      </c>
      <c r="AI64" s="20">
        <v>0</v>
      </c>
      <c r="AJ64" s="20">
        <v>10</v>
      </c>
      <c r="AK64" s="20">
        <v>2016</v>
      </c>
    </row>
    <row r="65" spans="1:38" ht="49.5" customHeight="1">
      <c r="A65" s="94" t="s">
        <v>25</v>
      </c>
      <c r="B65" s="94" t="s">
        <v>30</v>
      </c>
      <c r="C65" s="94" t="s">
        <v>29</v>
      </c>
      <c r="D65" s="94" t="s">
        <v>25</v>
      </c>
      <c r="E65" s="94" t="s">
        <v>31</v>
      </c>
      <c r="F65" s="94" t="s">
        <v>25</v>
      </c>
      <c r="G65" s="94" t="s">
        <v>28</v>
      </c>
      <c r="H65" s="94" t="s">
        <v>25</v>
      </c>
      <c r="I65" s="94" t="s">
        <v>26</v>
      </c>
      <c r="J65" s="94" t="s">
        <v>27</v>
      </c>
      <c r="K65" s="94" t="s">
        <v>25</v>
      </c>
      <c r="L65" s="94" t="s">
        <v>28</v>
      </c>
      <c r="M65" s="94" t="s">
        <v>25</v>
      </c>
      <c r="N65" s="94" t="s">
        <v>25</v>
      </c>
      <c r="O65" s="92"/>
      <c r="P65" s="92"/>
      <c r="Q65" s="92"/>
      <c r="R65" s="92"/>
      <c r="S65" s="92"/>
      <c r="T65" s="92" t="s">
        <v>49</v>
      </c>
      <c r="U65" s="94"/>
      <c r="V65" s="94"/>
      <c r="W65" s="94"/>
      <c r="X65" s="57"/>
      <c r="Y65" s="57" t="s">
        <v>25</v>
      </c>
      <c r="Z65" s="57" t="s">
        <v>25</v>
      </c>
      <c r="AA65" s="57" t="s">
        <v>25</v>
      </c>
      <c r="AB65" s="59" t="s">
        <v>98</v>
      </c>
      <c r="AC65" s="9" t="s">
        <v>3</v>
      </c>
      <c r="AD65" s="46">
        <v>39462.199999999997</v>
      </c>
      <c r="AE65" s="46">
        <v>12760.3</v>
      </c>
      <c r="AF65" s="46">
        <v>1114.0999999999999</v>
      </c>
      <c r="AG65" s="98">
        <v>18545.8</v>
      </c>
      <c r="AH65" s="46">
        <v>5381.5</v>
      </c>
      <c r="AI65" s="46">
        <v>5381.5</v>
      </c>
      <c r="AJ65" s="46">
        <f>SUM(AD65:AI65)</f>
        <v>82645.399999999994</v>
      </c>
      <c r="AK65" s="20">
        <v>2020</v>
      </c>
    </row>
    <row r="66" spans="1:38" ht="48.7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2"/>
      <c r="P66" s="92"/>
      <c r="Q66" s="92"/>
      <c r="R66" s="92"/>
      <c r="S66" s="92"/>
      <c r="T66" s="92"/>
      <c r="U66" s="94"/>
      <c r="V66" s="94"/>
      <c r="W66" s="94"/>
      <c r="X66" s="57"/>
      <c r="Y66" s="57"/>
      <c r="Z66" s="57"/>
      <c r="AA66" s="57"/>
      <c r="AB66" s="59" t="s">
        <v>99</v>
      </c>
      <c r="AC66" s="9" t="s">
        <v>41</v>
      </c>
      <c r="AD66" s="45">
        <v>0.01</v>
      </c>
      <c r="AE66" s="45">
        <v>0</v>
      </c>
      <c r="AF66" s="45">
        <v>0</v>
      </c>
      <c r="AG66" s="45">
        <v>0</v>
      </c>
      <c r="AH66" s="45">
        <v>0.01</v>
      </c>
      <c r="AI66" s="45">
        <v>0.01</v>
      </c>
      <c r="AJ66" s="45">
        <f>SUM(AD66:AI66)</f>
        <v>0.03</v>
      </c>
      <c r="AK66" s="20">
        <v>2020</v>
      </c>
    </row>
    <row r="67" spans="1:38" ht="44.2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2"/>
      <c r="P67" s="92"/>
      <c r="Q67" s="92"/>
      <c r="R67" s="92"/>
      <c r="S67" s="92"/>
      <c r="T67" s="92"/>
      <c r="U67" s="94"/>
      <c r="V67" s="94"/>
      <c r="W67" s="94"/>
      <c r="X67" s="57"/>
      <c r="Y67" s="57"/>
      <c r="Z67" s="57"/>
      <c r="AA67" s="57"/>
      <c r="AB67" s="59" t="s">
        <v>100</v>
      </c>
      <c r="AC67" s="9" t="s">
        <v>2</v>
      </c>
      <c r="AD67" s="20">
        <v>3</v>
      </c>
      <c r="AE67" s="20">
        <v>4</v>
      </c>
      <c r="AF67" s="20">
        <v>1</v>
      </c>
      <c r="AG67" s="20">
        <v>5</v>
      </c>
      <c r="AH67" s="20">
        <v>3</v>
      </c>
      <c r="AI67" s="20">
        <v>3</v>
      </c>
      <c r="AJ67" s="20">
        <v>17</v>
      </c>
      <c r="AK67" s="20">
        <v>2020</v>
      </c>
    </row>
    <row r="68" spans="1:38" ht="69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2"/>
      <c r="P68" s="92"/>
      <c r="Q68" s="92"/>
      <c r="R68" s="92"/>
      <c r="S68" s="92"/>
      <c r="T68" s="92"/>
      <c r="U68" s="94"/>
      <c r="V68" s="94"/>
      <c r="W68" s="94"/>
      <c r="X68" s="57"/>
      <c r="Y68" s="57"/>
      <c r="Z68" s="57"/>
      <c r="AA68" s="57"/>
      <c r="AB68" s="59" t="s">
        <v>101</v>
      </c>
      <c r="AC68" s="9" t="s">
        <v>7</v>
      </c>
      <c r="AD68" s="20">
        <v>15</v>
      </c>
      <c r="AE68" s="20">
        <v>15</v>
      </c>
      <c r="AF68" s="20">
        <v>0</v>
      </c>
      <c r="AG68" s="20">
        <v>0</v>
      </c>
      <c r="AH68" s="20">
        <v>0</v>
      </c>
      <c r="AI68" s="20">
        <v>0</v>
      </c>
      <c r="AJ68" s="20">
        <v>30</v>
      </c>
      <c r="AK68" s="20">
        <v>2016</v>
      </c>
    </row>
    <row r="69" spans="1:38" ht="57.7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2"/>
      <c r="P69" s="92"/>
      <c r="Q69" s="92"/>
      <c r="R69" s="92"/>
      <c r="S69" s="92"/>
      <c r="T69" s="92"/>
      <c r="U69" s="94"/>
      <c r="V69" s="94"/>
      <c r="W69" s="94"/>
      <c r="X69" s="57"/>
      <c r="Y69" s="57"/>
      <c r="Z69" s="57"/>
      <c r="AA69" s="57"/>
      <c r="AB69" s="59" t="s">
        <v>102</v>
      </c>
      <c r="AC69" s="9" t="s">
        <v>2</v>
      </c>
      <c r="AD69" s="20">
        <v>13</v>
      </c>
      <c r="AE69" s="20">
        <v>13</v>
      </c>
      <c r="AF69" s="20">
        <v>13</v>
      </c>
      <c r="AG69" s="20">
        <v>13</v>
      </c>
      <c r="AH69" s="20">
        <v>13</v>
      </c>
      <c r="AI69" s="20">
        <v>13</v>
      </c>
      <c r="AJ69" s="20">
        <v>78</v>
      </c>
      <c r="AK69" s="20">
        <v>2020</v>
      </c>
    </row>
    <row r="70" spans="1:38" ht="5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2"/>
      <c r="P70" s="92"/>
      <c r="Q70" s="92"/>
      <c r="R70" s="92"/>
      <c r="S70" s="92"/>
      <c r="T70" s="92"/>
      <c r="U70" s="94"/>
      <c r="V70" s="94"/>
      <c r="W70" s="94"/>
      <c r="X70" s="57"/>
      <c r="Y70" s="57"/>
      <c r="Z70" s="57"/>
      <c r="AA70" s="57"/>
      <c r="AB70" s="59" t="s">
        <v>103</v>
      </c>
      <c r="AC70" s="9" t="s">
        <v>2</v>
      </c>
      <c r="AD70" s="20">
        <v>3</v>
      </c>
      <c r="AE70" s="20">
        <v>1</v>
      </c>
      <c r="AF70" s="20">
        <v>0</v>
      </c>
      <c r="AG70" s="20">
        <v>0</v>
      </c>
      <c r="AH70" s="20">
        <v>3</v>
      </c>
      <c r="AI70" s="20">
        <v>3</v>
      </c>
      <c r="AJ70" s="20">
        <v>13</v>
      </c>
      <c r="AK70" s="20">
        <v>2020</v>
      </c>
    </row>
    <row r="71" spans="1:38" ht="47.25" customHeight="1">
      <c r="A71" s="94" t="s">
        <v>25</v>
      </c>
      <c r="B71" s="94" t="s">
        <v>30</v>
      </c>
      <c r="C71" s="94" t="s">
        <v>29</v>
      </c>
      <c r="D71" s="94" t="s">
        <v>25</v>
      </c>
      <c r="E71" s="94" t="s">
        <v>31</v>
      </c>
      <c r="F71" s="94" t="s">
        <v>25</v>
      </c>
      <c r="G71" s="94" t="s">
        <v>28</v>
      </c>
      <c r="H71" s="94" t="s">
        <v>25</v>
      </c>
      <c r="I71" s="94" t="s">
        <v>26</v>
      </c>
      <c r="J71" s="94" t="s">
        <v>27</v>
      </c>
      <c r="K71" s="94" t="s">
        <v>25</v>
      </c>
      <c r="L71" s="94" t="s">
        <v>28</v>
      </c>
      <c r="M71" s="94" t="s">
        <v>25</v>
      </c>
      <c r="N71" s="94" t="s">
        <v>25</v>
      </c>
      <c r="O71" s="92"/>
      <c r="P71" s="92"/>
      <c r="Q71" s="92"/>
      <c r="R71" s="92"/>
      <c r="S71" s="92"/>
      <c r="T71" s="92" t="s">
        <v>50</v>
      </c>
      <c r="U71" s="94"/>
      <c r="V71" s="94"/>
      <c r="W71" s="94"/>
      <c r="X71" s="57"/>
      <c r="Y71" s="57" t="s">
        <v>25</v>
      </c>
      <c r="Z71" s="57" t="s">
        <v>25</v>
      </c>
      <c r="AA71" s="57" t="s">
        <v>25</v>
      </c>
      <c r="AB71" s="59" t="s">
        <v>104</v>
      </c>
      <c r="AC71" s="9" t="s">
        <v>3</v>
      </c>
      <c r="AD71" s="46">
        <v>5416</v>
      </c>
      <c r="AE71" s="46">
        <v>1714.1</v>
      </c>
      <c r="AF71" s="46">
        <v>0</v>
      </c>
      <c r="AG71" s="46">
        <v>0</v>
      </c>
      <c r="AH71" s="46">
        <v>0</v>
      </c>
      <c r="AI71" s="46">
        <v>0</v>
      </c>
      <c r="AJ71" s="46">
        <f>SUM(AD71:AI71)</f>
        <v>7130.1</v>
      </c>
      <c r="AK71" s="20">
        <v>2020</v>
      </c>
      <c r="AL71" s="18"/>
    </row>
    <row r="72" spans="1:38" ht="44.2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2"/>
      <c r="P72" s="92"/>
      <c r="Q72" s="92"/>
      <c r="R72" s="92"/>
      <c r="S72" s="92"/>
      <c r="T72" s="92"/>
      <c r="U72" s="94"/>
      <c r="V72" s="94"/>
      <c r="W72" s="94"/>
      <c r="X72" s="57"/>
      <c r="Y72" s="57"/>
      <c r="Z72" s="57"/>
      <c r="AA72" s="57"/>
      <c r="AB72" s="59" t="s">
        <v>105</v>
      </c>
      <c r="AC72" s="9" t="s">
        <v>41</v>
      </c>
      <c r="AD72" s="45">
        <v>0.01</v>
      </c>
      <c r="AE72" s="45">
        <v>0.01</v>
      </c>
      <c r="AF72" s="45">
        <v>0</v>
      </c>
      <c r="AG72" s="45">
        <v>0</v>
      </c>
      <c r="AH72" s="45">
        <v>0.01</v>
      </c>
      <c r="AI72" s="45">
        <v>0.01</v>
      </c>
      <c r="AJ72" s="40">
        <f>SUM(AD72:AI72)</f>
        <v>0.04</v>
      </c>
      <c r="AK72" s="20">
        <v>2020</v>
      </c>
    </row>
    <row r="73" spans="1:38" ht="48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2"/>
      <c r="P73" s="92"/>
      <c r="Q73" s="92"/>
      <c r="R73" s="92"/>
      <c r="S73" s="92"/>
      <c r="T73" s="92"/>
      <c r="U73" s="94"/>
      <c r="V73" s="94"/>
      <c r="W73" s="94"/>
      <c r="X73" s="57"/>
      <c r="Y73" s="57"/>
      <c r="Z73" s="57"/>
      <c r="AA73" s="57"/>
      <c r="AB73" s="59" t="s">
        <v>106</v>
      </c>
      <c r="AC73" s="9" t="s">
        <v>41</v>
      </c>
      <c r="AD73" s="40">
        <v>5.0000000000000001E-3</v>
      </c>
      <c r="AE73" s="40">
        <v>5.0000000000000001E-3</v>
      </c>
      <c r="AF73" s="40">
        <v>0</v>
      </c>
      <c r="AG73" s="40">
        <v>0</v>
      </c>
      <c r="AH73" s="40">
        <v>5.0000000000000001E-3</v>
      </c>
      <c r="AI73" s="40">
        <v>5.0000000000000001E-3</v>
      </c>
      <c r="AJ73" s="40">
        <f>SUM(AD73:AI73)</f>
        <v>0.02</v>
      </c>
      <c r="AK73" s="20">
        <v>2020</v>
      </c>
    </row>
    <row r="74" spans="1:38" ht="73.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2"/>
      <c r="P74" s="92"/>
      <c r="Q74" s="92"/>
      <c r="R74" s="92"/>
      <c r="S74" s="92"/>
      <c r="T74" s="92"/>
      <c r="U74" s="94"/>
      <c r="V74" s="94"/>
      <c r="W74" s="94"/>
      <c r="X74" s="57"/>
      <c r="Y74" s="57"/>
      <c r="Z74" s="57"/>
      <c r="AA74" s="57"/>
      <c r="AB74" s="59" t="s">
        <v>107</v>
      </c>
      <c r="AC74" s="9" t="s">
        <v>7</v>
      </c>
      <c r="AD74" s="19">
        <v>0.1</v>
      </c>
      <c r="AE74" s="19">
        <v>0.1</v>
      </c>
      <c r="AF74" s="40">
        <v>0</v>
      </c>
      <c r="AG74" s="19">
        <v>0</v>
      </c>
      <c r="AH74" s="19">
        <v>0.1</v>
      </c>
      <c r="AI74" s="19">
        <v>0.1</v>
      </c>
      <c r="AJ74" s="20">
        <v>1</v>
      </c>
      <c r="AK74" s="20">
        <v>2020</v>
      </c>
    </row>
    <row r="75" spans="1:38" ht="72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2"/>
      <c r="P75" s="92"/>
      <c r="Q75" s="92"/>
      <c r="R75" s="92"/>
      <c r="S75" s="92"/>
      <c r="T75" s="92"/>
      <c r="U75" s="94"/>
      <c r="V75" s="94"/>
      <c r="W75" s="94"/>
      <c r="X75" s="57"/>
      <c r="Y75" s="57"/>
      <c r="Z75" s="57"/>
      <c r="AA75" s="57"/>
      <c r="AB75" s="59" t="s">
        <v>108</v>
      </c>
      <c r="AC75" s="9" t="s">
        <v>7</v>
      </c>
      <c r="AD75" s="19">
        <v>0.1</v>
      </c>
      <c r="AE75" s="19">
        <v>0.1</v>
      </c>
      <c r="AF75" s="40">
        <v>0</v>
      </c>
      <c r="AG75" s="19">
        <v>0</v>
      </c>
      <c r="AH75" s="19">
        <v>0.1</v>
      </c>
      <c r="AI75" s="19">
        <v>0.1</v>
      </c>
      <c r="AJ75" s="20">
        <v>1</v>
      </c>
      <c r="AK75" s="20">
        <v>2020</v>
      </c>
    </row>
    <row r="76" spans="1:38" ht="60" customHeight="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5"/>
      <c r="P76" s="65"/>
      <c r="Q76" s="65"/>
      <c r="R76" s="65" t="s">
        <v>51</v>
      </c>
      <c r="S76" s="65"/>
      <c r="T76" s="65"/>
      <c r="U76" s="64"/>
      <c r="V76" s="64"/>
      <c r="W76" s="64"/>
      <c r="X76" s="79"/>
      <c r="Y76" s="79"/>
      <c r="Z76" s="79"/>
      <c r="AA76" s="79"/>
      <c r="AB76" s="66" t="s">
        <v>109</v>
      </c>
      <c r="AC76" s="67" t="s">
        <v>3</v>
      </c>
      <c r="AD76" s="68">
        <f t="shared" ref="AD76:AI76" si="4">AD77+AD99</f>
        <v>30734</v>
      </c>
      <c r="AE76" s="68">
        <f t="shared" si="4"/>
        <v>24508.5</v>
      </c>
      <c r="AF76" s="68">
        <f t="shared" si="4"/>
        <v>22276.400000000001</v>
      </c>
      <c r="AG76" s="68">
        <f t="shared" si="4"/>
        <v>53170.6</v>
      </c>
      <c r="AH76" s="68">
        <f t="shared" si="4"/>
        <v>46040.73</v>
      </c>
      <c r="AI76" s="68">
        <f t="shared" si="4"/>
        <v>51005.630000000005</v>
      </c>
      <c r="AJ76" s="68">
        <f>SUM(AD76:AI76)-0.1</f>
        <v>227735.76</v>
      </c>
      <c r="AK76" s="69">
        <v>2020</v>
      </c>
    </row>
    <row r="77" spans="1:38" ht="60.75" customHeight="1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1"/>
      <c r="P77" s="81"/>
      <c r="Q77" s="81"/>
      <c r="R77" s="81"/>
      <c r="S77" s="81" t="s">
        <v>52</v>
      </c>
      <c r="T77" s="81"/>
      <c r="U77" s="80"/>
      <c r="V77" s="80"/>
      <c r="W77" s="80"/>
      <c r="X77" s="82"/>
      <c r="Y77" s="82"/>
      <c r="Z77" s="82"/>
      <c r="AA77" s="82"/>
      <c r="AB77" s="83" t="s">
        <v>110</v>
      </c>
      <c r="AC77" s="84" t="s">
        <v>12</v>
      </c>
      <c r="AD77" s="85">
        <f>SUM(AD80,AD82,AD86,AD90,AD93,)</f>
        <v>22180.3</v>
      </c>
      <c r="AE77" s="85">
        <f>SUM(AE82,AE83,AE86,AE87,AE90,AE93)</f>
        <v>18633</v>
      </c>
      <c r="AF77" s="85">
        <f>SUM(AF82,AF83,AF86,AF87,AF90,AF93)</f>
        <v>21378.400000000001</v>
      </c>
      <c r="AG77" s="85">
        <f>SUM(AG80,AG82,AG86,AG90,AG93,AG83,AG84)</f>
        <v>45961.7</v>
      </c>
      <c r="AH77" s="85">
        <f t="shared" ref="AH77:AI77" si="5">SUM(AH80,AH82,AH86,AH90,AH93,AH83,AH84)</f>
        <v>44338.9</v>
      </c>
      <c r="AI77" s="85">
        <f t="shared" si="5"/>
        <v>49303.8</v>
      </c>
      <c r="AJ77" s="85">
        <f>SUM(AD77:AI77)</f>
        <v>201796.09999999998</v>
      </c>
      <c r="AK77" s="86">
        <v>2019</v>
      </c>
    </row>
    <row r="78" spans="1:38" ht="46.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2"/>
      <c r="P78" s="92"/>
      <c r="Q78" s="92"/>
      <c r="R78" s="92"/>
      <c r="S78" s="92"/>
      <c r="T78" s="92"/>
      <c r="U78" s="94"/>
      <c r="V78" s="94"/>
      <c r="W78" s="94"/>
      <c r="X78" s="57"/>
      <c r="Y78" s="57"/>
      <c r="Z78" s="57"/>
      <c r="AA78" s="57"/>
      <c r="AB78" s="59" t="s">
        <v>111</v>
      </c>
      <c r="AC78" s="9" t="s">
        <v>2</v>
      </c>
      <c r="AD78" s="20">
        <v>295</v>
      </c>
      <c r="AE78" s="20">
        <v>107</v>
      </c>
      <c r="AF78" s="20">
        <v>295</v>
      </c>
      <c r="AG78" s="20">
        <v>295</v>
      </c>
      <c r="AH78" s="20">
        <v>0</v>
      </c>
      <c r="AI78" s="20">
        <v>0</v>
      </c>
      <c r="AJ78" s="20">
        <f>SUM(AD78:AI78)</f>
        <v>992</v>
      </c>
      <c r="AK78" s="20">
        <v>2019</v>
      </c>
    </row>
    <row r="79" spans="1:38" ht="59.2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2"/>
      <c r="P79" s="92"/>
      <c r="Q79" s="92"/>
      <c r="R79" s="92"/>
      <c r="S79" s="92"/>
      <c r="T79" s="92"/>
      <c r="U79" s="94"/>
      <c r="V79" s="94"/>
      <c r="W79" s="94"/>
      <c r="X79" s="57"/>
      <c r="Y79" s="57"/>
      <c r="Z79" s="57"/>
      <c r="AA79" s="57"/>
      <c r="AB79" s="59" t="s">
        <v>112</v>
      </c>
      <c r="AC79" s="9" t="s">
        <v>2</v>
      </c>
      <c r="AD79" s="20">
        <v>0</v>
      </c>
      <c r="AE79" s="20">
        <v>0</v>
      </c>
      <c r="AF79" s="20">
        <v>0</v>
      </c>
      <c r="AG79" s="20">
        <v>0</v>
      </c>
      <c r="AH79" s="20">
        <v>1</v>
      </c>
      <c r="AI79" s="20">
        <v>1</v>
      </c>
      <c r="AJ79" s="20">
        <v>1</v>
      </c>
      <c r="AK79" s="20">
        <v>2019</v>
      </c>
    </row>
    <row r="80" spans="1:38" ht="97.5" customHeight="1">
      <c r="A80" s="94" t="s">
        <v>25</v>
      </c>
      <c r="B80" s="94" t="s">
        <v>25</v>
      </c>
      <c r="C80" s="94" t="s">
        <v>32</v>
      </c>
      <c r="D80" s="94" t="s">
        <v>25</v>
      </c>
      <c r="E80" s="94" t="s">
        <v>31</v>
      </c>
      <c r="F80" s="94" t="s">
        <v>25</v>
      </c>
      <c r="G80" s="94" t="s">
        <v>28</v>
      </c>
      <c r="H80" s="94" t="s">
        <v>25</v>
      </c>
      <c r="I80" s="94" t="s">
        <v>26</v>
      </c>
      <c r="J80" s="94" t="s">
        <v>28</v>
      </c>
      <c r="K80" s="94" t="s">
        <v>25</v>
      </c>
      <c r="L80" s="94" t="s">
        <v>27</v>
      </c>
      <c r="M80" s="94" t="s">
        <v>25</v>
      </c>
      <c r="N80" s="94" t="s">
        <v>27</v>
      </c>
      <c r="O80" s="92"/>
      <c r="P80" s="92"/>
      <c r="Q80" s="92"/>
      <c r="R80" s="92"/>
      <c r="S80" s="92"/>
      <c r="T80" s="92"/>
      <c r="U80" s="94"/>
      <c r="V80" s="94"/>
      <c r="W80" s="94"/>
      <c r="X80" s="57"/>
      <c r="Y80" s="57"/>
      <c r="Z80" s="57"/>
      <c r="AA80" s="57"/>
      <c r="AB80" s="59" t="s">
        <v>113</v>
      </c>
      <c r="AC80" s="48" t="s">
        <v>3</v>
      </c>
      <c r="AD80" s="46">
        <v>5162.2</v>
      </c>
      <c r="AE80" s="46">
        <v>0</v>
      </c>
      <c r="AF80" s="46">
        <v>0</v>
      </c>
      <c r="AG80" s="46">
        <v>0</v>
      </c>
      <c r="AH80" s="46">
        <v>0</v>
      </c>
      <c r="AI80" s="46">
        <v>0</v>
      </c>
      <c r="AJ80" s="46">
        <f>SUM(AC80:AI80)</f>
        <v>5162.2</v>
      </c>
      <c r="AK80" s="20">
        <v>2015</v>
      </c>
    </row>
    <row r="81" spans="1:37" ht="39.7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2"/>
      <c r="P81" s="92"/>
      <c r="Q81" s="92"/>
      <c r="R81" s="92"/>
      <c r="S81" s="92"/>
      <c r="T81" s="92"/>
      <c r="U81" s="94"/>
      <c r="V81" s="94"/>
      <c r="W81" s="94"/>
      <c r="X81" s="57"/>
      <c r="Y81" s="57"/>
      <c r="Z81" s="57"/>
      <c r="AA81" s="57"/>
      <c r="AB81" s="59" t="s">
        <v>114</v>
      </c>
      <c r="AC81" s="9" t="s">
        <v>2</v>
      </c>
      <c r="AD81" s="20">
        <v>1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1</v>
      </c>
      <c r="AK81" s="20">
        <v>2015</v>
      </c>
    </row>
    <row r="82" spans="1:37" ht="120.75" customHeight="1">
      <c r="A82" s="94" t="s">
        <v>25</v>
      </c>
      <c r="B82" s="95" t="s">
        <v>30</v>
      </c>
      <c r="C82" s="95" t="s">
        <v>29</v>
      </c>
      <c r="D82" s="94" t="s">
        <v>25</v>
      </c>
      <c r="E82" s="94" t="s">
        <v>31</v>
      </c>
      <c r="F82" s="94" t="s">
        <v>25</v>
      </c>
      <c r="G82" s="94" t="s">
        <v>28</v>
      </c>
      <c r="H82" s="94" t="s">
        <v>25</v>
      </c>
      <c r="I82" s="94" t="s">
        <v>26</v>
      </c>
      <c r="J82" s="94" t="s">
        <v>28</v>
      </c>
      <c r="K82" s="94" t="s">
        <v>25</v>
      </c>
      <c r="L82" s="94" t="s">
        <v>27</v>
      </c>
      <c r="M82" s="94" t="s">
        <v>25</v>
      </c>
      <c r="N82" s="94" t="s">
        <v>25</v>
      </c>
      <c r="O82" s="92"/>
      <c r="P82" s="92"/>
      <c r="Q82" s="92"/>
      <c r="R82" s="92"/>
      <c r="S82" s="92"/>
      <c r="T82" s="92"/>
      <c r="U82" s="94"/>
      <c r="V82" s="94"/>
      <c r="W82" s="94"/>
      <c r="X82" s="57"/>
      <c r="Y82" s="57" t="s">
        <v>25</v>
      </c>
      <c r="Z82" s="57" t="s">
        <v>25</v>
      </c>
      <c r="AA82" s="57" t="s">
        <v>28</v>
      </c>
      <c r="AB82" s="59" t="s">
        <v>177</v>
      </c>
      <c r="AC82" s="9" t="s">
        <v>3</v>
      </c>
      <c r="AD82" s="46">
        <v>16591.099999999999</v>
      </c>
      <c r="AE82" s="46">
        <v>1123</v>
      </c>
      <c r="AF82" s="46">
        <v>5774.9</v>
      </c>
      <c r="AG82" s="46">
        <v>963</v>
      </c>
      <c r="AH82" s="46">
        <v>4338.8999999999996</v>
      </c>
      <c r="AI82" s="46">
        <v>0</v>
      </c>
      <c r="AJ82" s="46">
        <f t="shared" ref="AJ82:AJ87" si="6">SUM(AD82:AI82)</f>
        <v>28790.9</v>
      </c>
      <c r="AK82" s="20">
        <v>2019</v>
      </c>
    </row>
    <row r="83" spans="1:37" ht="130.5" customHeight="1">
      <c r="A83" s="94" t="s">
        <v>25</v>
      </c>
      <c r="B83" s="95" t="s">
        <v>30</v>
      </c>
      <c r="C83" s="95" t="s">
        <v>29</v>
      </c>
      <c r="D83" s="95" t="s">
        <v>25</v>
      </c>
      <c r="E83" s="95" t="s">
        <v>31</v>
      </c>
      <c r="F83" s="95" t="s">
        <v>25</v>
      </c>
      <c r="G83" s="95" t="s">
        <v>28</v>
      </c>
      <c r="H83" s="95" t="s">
        <v>25</v>
      </c>
      <c r="I83" s="95" t="s">
        <v>26</v>
      </c>
      <c r="J83" s="95" t="s">
        <v>28</v>
      </c>
      <c r="K83" s="95" t="s">
        <v>25</v>
      </c>
      <c r="L83" s="95" t="s">
        <v>27</v>
      </c>
      <c r="M83" s="95" t="s">
        <v>191</v>
      </c>
      <c r="N83" s="95" t="s">
        <v>25</v>
      </c>
      <c r="O83" s="92"/>
      <c r="P83" s="92"/>
      <c r="Q83" s="92"/>
      <c r="R83" s="92"/>
      <c r="S83" s="92"/>
      <c r="T83" s="92"/>
      <c r="U83" s="94"/>
      <c r="V83" s="94"/>
      <c r="W83" s="94"/>
      <c r="X83" s="57"/>
      <c r="Y83" s="57" t="s">
        <v>27</v>
      </c>
      <c r="Z83" s="57" t="s">
        <v>28</v>
      </c>
      <c r="AA83" s="57" t="s">
        <v>25</v>
      </c>
      <c r="AB83" s="59" t="s">
        <v>178</v>
      </c>
      <c r="AC83" s="9" t="s">
        <v>3</v>
      </c>
      <c r="AD83" s="46">
        <v>0</v>
      </c>
      <c r="AE83" s="46">
        <v>9881.6</v>
      </c>
      <c r="AF83" s="46">
        <v>0</v>
      </c>
      <c r="AG83" s="46">
        <v>8999.7999999999993</v>
      </c>
      <c r="AH83" s="46">
        <v>0</v>
      </c>
      <c r="AI83" s="46">
        <v>0</v>
      </c>
      <c r="AJ83" s="46">
        <f t="shared" si="6"/>
        <v>18881.400000000001</v>
      </c>
      <c r="AK83" s="20">
        <v>2018</v>
      </c>
    </row>
    <row r="84" spans="1:37" ht="128.25" customHeight="1">
      <c r="A84" s="97" t="s">
        <v>25</v>
      </c>
      <c r="B84" s="97" t="s">
        <v>30</v>
      </c>
      <c r="C84" s="97" t="s">
        <v>29</v>
      </c>
      <c r="D84" s="97" t="s">
        <v>25</v>
      </c>
      <c r="E84" s="97" t="s">
        <v>31</v>
      </c>
      <c r="F84" s="97" t="s">
        <v>25</v>
      </c>
      <c r="G84" s="97" t="s">
        <v>28</v>
      </c>
      <c r="H84" s="97" t="s">
        <v>25</v>
      </c>
      <c r="I84" s="97" t="s">
        <v>26</v>
      </c>
      <c r="J84" s="97" t="s">
        <v>28</v>
      </c>
      <c r="K84" s="97" t="s">
        <v>25</v>
      </c>
      <c r="L84" s="97" t="s">
        <v>27</v>
      </c>
      <c r="M84" s="97" t="s">
        <v>27</v>
      </c>
      <c r="N84" s="97" t="s">
        <v>25</v>
      </c>
      <c r="O84" s="96"/>
      <c r="P84" s="96"/>
      <c r="Q84" s="96"/>
      <c r="R84" s="96"/>
      <c r="S84" s="96"/>
      <c r="T84" s="96"/>
      <c r="U84" s="97"/>
      <c r="V84" s="97"/>
      <c r="W84" s="97"/>
      <c r="X84" s="57"/>
      <c r="Y84" s="57" t="s">
        <v>27</v>
      </c>
      <c r="Z84" s="57" t="s">
        <v>28</v>
      </c>
      <c r="AA84" s="57" t="s">
        <v>25</v>
      </c>
      <c r="AB84" s="59" t="s">
        <v>192</v>
      </c>
      <c r="AC84" s="9" t="s">
        <v>3</v>
      </c>
      <c r="AD84" s="46">
        <v>0</v>
      </c>
      <c r="AE84" s="46">
        <v>0</v>
      </c>
      <c r="AF84" s="46">
        <v>0</v>
      </c>
      <c r="AG84" s="46">
        <v>35998.9</v>
      </c>
      <c r="AH84" s="98">
        <v>40000</v>
      </c>
      <c r="AI84" s="98">
        <v>49303.8</v>
      </c>
      <c r="AJ84" s="46">
        <f t="shared" si="6"/>
        <v>125302.7</v>
      </c>
      <c r="AK84" s="20">
        <v>2018</v>
      </c>
    </row>
    <row r="85" spans="1:37" ht="89.2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2"/>
      <c r="P85" s="92"/>
      <c r="Q85" s="92"/>
      <c r="R85" s="92"/>
      <c r="S85" s="92"/>
      <c r="T85" s="92"/>
      <c r="U85" s="94"/>
      <c r="V85" s="94"/>
      <c r="W85" s="94"/>
      <c r="X85" s="57"/>
      <c r="Y85" s="57"/>
      <c r="Z85" s="57"/>
      <c r="AA85" s="57"/>
      <c r="AB85" s="59" t="s">
        <v>115</v>
      </c>
      <c r="AC85" s="9" t="s">
        <v>8</v>
      </c>
      <c r="AD85" s="20">
        <v>295</v>
      </c>
      <c r="AE85" s="20">
        <v>107</v>
      </c>
      <c r="AF85" s="20">
        <v>295</v>
      </c>
      <c r="AG85" s="20">
        <v>295</v>
      </c>
      <c r="AH85" s="20">
        <v>131</v>
      </c>
      <c r="AI85" s="20">
        <v>131</v>
      </c>
      <c r="AJ85" s="20">
        <v>131</v>
      </c>
      <c r="AK85" s="20">
        <v>2020</v>
      </c>
    </row>
    <row r="86" spans="1:37" ht="49.5" customHeight="1">
      <c r="A86" s="94" t="s">
        <v>25</v>
      </c>
      <c r="B86" s="94" t="s">
        <v>25</v>
      </c>
      <c r="C86" s="94" t="s">
        <v>32</v>
      </c>
      <c r="D86" s="94" t="s">
        <v>25</v>
      </c>
      <c r="E86" s="94" t="s">
        <v>31</v>
      </c>
      <c r="F86" s="94" t="s">
        <v>25</v>
      </c>
      <c r="G86" s="94" t="s">
        <v>28</v>
      </c>
      <c r="H86" s="94" t="s">
        <v>25</v>
      </c>
      <c r="I86" s="94" t="s">
        <v>26</v>
      </c>
      <c r="J86" s="94" t="s">
        <v>28</v>
      </c>
      <c r="K86" s="94" t="s">
        <v>25</v>
      </c>
      <c r="L86" s="94" t="s">
        <v>27</v>
      </c>
      <c r="M86" s="94" t="s">
        <v>25</v>
      </c>
      <c r="N86" s="94" t="s">
        <v>32</v>
      </c>
      <c r="O86" s="92"/>
      <c r="P86" s="92"/>
      <c r="Q86" s="92"/>
      <c r="R86" s="92"/>
      <c r="S86" s="92"/>
      <c r="T86" s="92"/>
      <c r="U86" s="94"/>
      <c r="V86" s="94"/>
      <c r="W86" s="94"/>
      <c r="X86" s="57"/>
      <c r="Y86" s="57"/>
      <c r="Z86" s="57"/>
      <c r="AA86" s="57"/>
      <c r="AB86" s="59" t="s">
        <v>165</v>
      </c>
      <c r="AC86" s="9" t="s">
        <v>3</v>
      </c>
      <c r="AD86" s="19">
        <v>427</v>
      </c>
      <c r="AE86" s="19">
        <v>0</v>
      </c>
      <c r="AF86" s="46">
        <v>0</v>
      </c>
      <c r="AG86" s="46">
        <v>0</v>
      </c>
      <c r="AH86" s="46">
        <v>0</v>
      </c>
      <c r="AI86" s="46">
        <v>0</v>
      </c>
      <c r="AJ86" s="46">
        <f t="shared" si="6"/>
        <v>427</v>
      </c>
      <c r="AK86" s="20">
        <v>2015</v>
      </c>
    </row>
    <row r="87" spans="1:37" ht="34.5" customHeight="1">
      <c r="A87" s="94" t="s">
        <v>25</v>
      </c>
      <c r="B87" s="94" t="s">
        <v>25</v>
      </c>
      <c r="C87" s="94" t="s">
        <v>32</v>
      </c>
      <c r="D87" s="94" t="s">
        <v>25</v>
      </c>
      <c r="E87" s="94" t="s">
        <v>31</v>
      </c>
      <c r="F87" s="94" t="s">
        <v>25</v>
      </c>
      <c r="G87" s="94" t="s">
        <v>28</v>
      </c>
      <c r="H87" s="94" t="s">
        <v>25</v>
      </c>
      <c r="I87" s="94" t="s">
        <v>26</v>
      </c>
      <c r="J87" s="94" t="s">
        <v>28</v>
      </c>
      <c r="K87" s="94" t="s">
        <v>25</v>
      </c>
      <c r="L87" s="94" t="s">
        <v>27</v>
      </c>
      <c r="M87" s="94" t="s">
        <v>25</v>
      </c>
      <c r="N87" s="94" t="s">
        <v>25</v>
      </c>
      <c r="O87" s="92"/>
      <c r="P87" s="92"/>
      <c r="Q87" s="92"/>
      <c r="R87" s="92"/>
      <c r="S87" s="92"/>
      <c r="T87" s="92"/>
      <c r="U87" s="94"/>
      <c r="V87" s="94"/>
      <c r="W87" s="94"/>
      <c r="X87" s="57"/>
      <c r="Y87" s="57" t="s">
        <v>25</v>
      </c>
      <c r="Z87" s="57" t="s">
        <v>25</v>
      </c>
      <c r="AA87" s="57" t="s">
        <v>26</v>
      </c>
      <c r="AB87" s="59" t="s">
        <v>179</v>
      </c>
      <c r="AC87" s="9" t="s">
        <v>3</v>
      </c>
      <c r="AD87" s="19">
        <v>0</v>
      </c>
      <c r="AE87" s="19">
        <v>0</v>
      </c>
      <c r="AF87" s="46">
        <v>474.9</v>
      </c>
      <c r="AG87" s="46">
        <v>0</v>
      </c>
      <c r="AH87" s="46">
        <v>0</v>
      </c>
      <c r="AI87" s="46">
        <v>0</v>
      </c>
      <c r="AJ87" s="46">
        <f t="shared" si="6"/>
        <v>474.9</v>
      </c>
      <c r="AK87" s="20">
        <v>2017</v>
      </c>
    </row>
    <row r="88" spans="1:37" ht="45.7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2"/>
      <c r="P88" s="92"/>
      <c r="Q88" s="92"/>
      <c r="R88" s="92"/>
      <c r="S88" s="92"/>
      <c r="T88" s="92"/>
      <c r="U88" s="94"/>
      <c r="V88" s="94"/>
      <c r="W88" s="94"/>
      <c r="X88" s="57"/>
      <c r="Y88" s="57"/>
      <c r="Z88" s="57"/>
      <c r="AA88" s="57"/>
      <c r="AB88" s="59" t="s">
        <v>116</v>
      </c>
      <c r="AC88" s="9" t="s">
        <v>2</v>
      </c>
      <c r="AD88" s="20">
        <v>1</v>
      </c>
      <c r="AE88" s="20">
        <v>0</v>
      </c>
      <c r="AF88" s="20">
        <v>0</v>
      </c>
      <c r="AG88" s="20">
        <v>0</v>
      </c>
      <c r="AH88" s="20">
        <v>0</v>
      </c>
      <c r="AI88" s="20">
        <v>0</v>
      </c>
      <c r="AJ88" s="20">
        <v>1</v>
      </c>
      <c r="AK88" s="20">
        <v>2015</v>
      </c>
    </row>
    <row r="89" spans="1:37" ht="35.2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2"/>
      <c r="P89" s="92"/>
      <c r="Q89" s="92"/>
      <c r="R89" s="92"/>
      <c r="S89" s="92"/>
      <c r="T89" s="92"/>
      <c r="U89" s="94"/>
      <c r="V89" s="94"/>
      <c r="W89" s="94"/>
      <c r="X89" s="57"/>
      <c r="Y89" s="57"/>
      <c r="Z89" s="57"/>
      <c r="AA89" s="57"/>
      <c r="AB89" s="59" t="s">
        <v>166</v>
      </c>
      <c r="AC89" s="9" t="s">
        <v>2</v>
      </c>
      <c r="AD89" s="20">
        <v>0</v>
      </c>
      <c r="AE89" s="20">
        <v>0</v>
      </c>
      <c r="AF89" s="20">
        <v>0</v>
      </c>
      <c r="AG89" s="20">
        <v>0</v>
      </c>
      <c r="AH89" s="20">
        <v>0</v>
      </c>
      <c r="AI89" s="20">
        <v>1</v>
      </c>
      <c r="AJ89" s="20">
        <v>1</v>
      </c>
      <c r="AK89" s="20">
        <v>2020</v>
      </c>
    </row>
    <row r="90" spans="1:37" ht="107.25" customHeight="1">
      <c r="A90" s="94" t="s">
        <v>25</v>
      </c>
      <c r="B90" s="94" t="s">
        <v>25</v>
      </c>
      <c r="C90" s="94" t="s">
        <v>32</v>
      </c>
      <c r="D90" s="94" t="s">
        <v>25</v>
      </c>
      <c r="E90" s="94" t="s">
        <v>31</v>
      </c>
      <c r="F90" s="94" t="s">
        <v>25</v>
      </c>
      <c r="G90" s="94" t="s">
        <v>28</v>
      </c>
      <c r="H90" s="94" t="s">
        <v>25</v>
      </c>
      <c r="I90" s="94" t="s">
        <v>26</v>
      </c>
      <c r="J90" s="94" t="s">
        <v>28</v>
      </c>
      <c r="K90" s="94" t="s">
        <v>25</v>
      </c>
      <c r="L90" s="94" t="s">
        <v>27</v>
      </c>
      <c r="M90" s="94" t="s">
        <v>25</v>
      </c>
      <c r="N90" s="94" t="s">
        <v>25</v>
      </c>
      <c r="O90" s="92"/>
      <c r="P90" s="92"/>
      <c r="Q90" s="92"/>
      <c r="R90" s="92"/>
      <c r="S90" s="92"/>
      <c r="T90" s="92"/>
      <c r="U90" s="94"/>
      <c r="V90" s="94"/>
      <c r="W90" s="94"/>
      <c r="X90" s="57"/>
      <c r="Y90" s="57" t="s">
        <v>25</v>
      </c>
      <c r="Z90" s="57" t="s">
        <v>25</v>
      </c>
      <c r="AA90" s="57" t="s">
        <v>67</v>
      </c>
      <c r="AB90" s="59" t="s">
        <v>117</v>
      </c>
      <c r="AC90" s="9" t="s">
        <v>3</v>
      </c>
      <c r="AD90" s="46">
        <v>0</v>
      </c>
      <c r="AE90" s="46">
        <v>7628.4</v>
      </c>
      <c r="AF90" s="46">
        <v>0</v>
      </c>
      <c r="AG90" s="46">
        <v>0</v>
      </c>
      <c r="AH90" s="46">
        <v>0</v>
      </c>
      <c r="AI90" s="46">
        <v>0</v>
      </c>
      <c r="AJ90" s="46">
        <f>SUM(AD90:AI90)</f>
        <v>7628.4</v>
      </c>
      <c r="AK90" s="20">
        <v>2016</v>
      </c>
    </row>
    <row r="91" spans="1:37" ht="49.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2"/>
      <c r="P91" s="92"/>
      <c r="Q91" s="92"/>
      <c r="R91" s="92"/>
      <c r="S91" s="92"/>
      <c r="T91" s="92"/>
      <c r="U91" s="94"/>
      <c r="V91" s="94"/>
      <c r="W91" s="94"/>
      <c r="X91" s="57"/>
      <c r="Y91" s="57"/>
      <c r="Z91" s="57"/>
      <c r="AA91" s="57"/>
      <c r="AB91" s="59" t="s">
        <v>116</v>
      </c>
      <c r="AC91" s="9" t="s">
        <v>2</v>
      </c>
      <c r="AD91" s="20">
        <v>1</v>
      </c>
      <c r="AE91" s="20">
        <v>0</v>
      </c>
      <c r="AF91" s="20">
        <v>0</v>
      </c>
      <c r="AG91" s="20">
        <v>0</v>
      </c>
      <c r="AH91" s="20">
        <v>0</v>
      </c>
      <c r="AI91" s="20">
        <v>0</v>
      </c>
      <c r="AJ91" s="20">
        <v>1</v>
      </c>
      <c r="AK91" s="20">
        <v>2015</v>
      </c>
    </row>
    <row r="92" spans="1:37" ht="51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2"/>
      <c r="P92" s="92"/>
      <c r="Q92" s="92"/>
      <c r="R92" s="92"/>
      <c r="S92" s="92"/>
      <c r="T92" s="92"/>
      <c r="U92" s="94"/>
      <c r="V92" s="94"/>
      <c r="W92" s="94"/>
      <c r="X92" s="57"/>
      <c r="Y92" s="57"/>
      <c r="Z92" s="57"/>
      <c r="AA92" s="57"/>
      <c r="AB92" s="59" t="s">
        <v>118</v>
      </c>
      <c r="AC92" s="9" t="s">
        <v>2</v>
      </c>
      <c r="AD92" s="20">
        <v>0</v>
      </c>
      <c r="AE92" s="20">
        <v>1</v>
      </c>
      <c r="AF92" s="20">
        <v>0</v>
      </c>
      <c r="AG92" s="20">
        <v>0</v>
      </c>
      <c r="AH92" s="20">
        <v>0</v>
      </c>
      <c r="AI92" s="20">
        <v>0</v>
      </c>
      <c r="AJ92" s="20">
        <v>1</v>
      </c>
      <c r="AK92" s="20">
        <v>2016</v>
      </c>
    </row>
    <row r="93" spans="1:37" ht="64.5" customHeight="1">
      <c r="A93" s="94" t="s">
        <v>25</v>
      </c>
      <c r="B93" s="94" t="s">
        <v>30</v>
      </c>
      <c r="C93" s="94" t="s">
        <v>29</v>
      </c>
      <c r="D93" s="94" t="s">
        <v>25</v>
      </c>
      <c r="E93" s="94" t="s">
        <v>31</v>
      </c>
      <c r="F93" s="94" t="s">
        <v>25</v>
      </c>
      <c r="G93" s="94" t="s">
        <v>28</v>
      </c>
      <c r="H93" s="94" t="s">
        <v>25</v>
      </c>
      <c r="I93" s="94" t="s">
        <v>26</v>
      </c>
      <c r="J93" s="94" t="s">
        <v>28</v>
      </c>
      <c r="K93" s="94" t="s">
        <v>25</v>
      </c>
      <c r="L93" s="94" t="s">
        <v>27</v>
      </c>
      <c r="M93" s="94" t="s">
        <v>25</v>
      </c>
      <c r="N93" s="94" t="s">
        <v>25</v>
      </c>
      <c r="O93" s="92"/>
      <c r="P93" s="92"/>
      <c r="Q93" s="92"/>
      <c r="R93" s="92"/>
      <c r="S93" s="92"/>
      <c r="T93" s="92"/>
      <c r="U93" s="94"/>
      <c r="V93" s="94"/>
      <c r="W93" s="94"/>
      <c r="X93" s="57"/>
      <c r="Y93" s="57" t="s">
        <v>25</v>
      </c>
      <c r="Z93" s="57" t="s">
        <v>25</v>
      </c>
      <c r="AA93" s="57" t="s">
        <v>176</v>
      </c>
      <c r="AB93" s="59" t="s">
        <v>180</v>
      </c>
      <c r="AC93" s="9" t="s">
        <v>3</v>
      </c>
      <c r="AD93" s="46">
        <v>0</v>
      </c>
      <c r="AE93" s="46">
        <v>0</v>
      </c>
      <c r="AF93" s="46">
        <v>15128.6</v>
      </c>
      <c r="AG93" s="46">
        <v>0</v>
      </c>
      <c r="AH93" s="46">
        <v>0</v>
      </c>
      <c r="AI93" s="46">
        <v>0</v>
      </c>
      <c r="AJ93" s="46">
        <f>SUM(AD93:AI93)</f>
        <v>15128.6</v>
      </c>
      <c r="AK93" s="20">
        <v>2017</v>
      </c>
    </row>
    <row r="94" spans="1:37" ht="63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2"/>
      <c r="P94" s="92"/>
      <c r="Q94" s="92"/>
      <c r="R94" s="92"/>
      <c r="S94" s="92"/>
      <c r="T94" s="92"/>
      <c r="U94" s="94"/>
      <c r="V94" s="94"/>
      <c r="W94" s="94"/>
      <c r="X94" s="57"/>
      <c r="Y94" s="57"/>
      <c r="Z94" s="57"/>
      <c r="AA94" s="57"/>
      <c r="AB94" s="59" t="s">
        <v>162</v>
      </c>
      <c r="AC94" s="9" t="s">
        <v>2</v>
      </c>
      <c r="AD94" s="20">
        <v>0</v>
      </c>
      <c r="AE94" s="20">
        <v>0</v>
      </c>
      <c r="AF94" s="20">
        <v>1</v>
      </c>
      <c r="AG94" s="20">
        <v>0</v>
      </c>
      <c r="AH94" s="20">
        <v>0</v>
      </c>
      <c r="AI94" s="20">
        <v>0</v>
      </c>
      <c r="AJ94" s="20">
        <v>1</v>
      </c>
      <c r="AK94" s="20">
        <v>2017</v>
      </c>
    </row>
    <row r="95" spans="1:37" ht="76.5" hidden="1">
      <c r="A95" s="94" t="s">
        <v>25</v>
      </c>
      <c r="B95" s="94" t="s">
        <v>30</v>
      </c>
      <c r="C95" s="94" t="s">
        <v>29</v>
      </c>
      <c r="D95" s="94" t="s">
        <v>25</v>
      </c>
      <c r="E95" s="94" t="s">
        <v>31</v>
      </c>
      <c r="F95" s="94" t="s">
        <v>25</v>
      </c>
      <c r="G95" s="94" t="s">
        <v>28</v>
      </c>
      <c r="H95" s="94" t="s">
        <v>25</v>
      </c>
      <c r="I95" s="94" t="s">
        <v>26</v>
      </c>
      <c r="J95" s="94" t="s">
        <v>28</v>
      </c>
      <c r="K95" s="94" t="s">
        <v>25</v>
      </c>
      <c r="L95" s="94" t="s">
        <v>27</v>
      </c>
      <c r="M95" s="94" t="s">
        <v>25</v>
      </c>
      <c r="N95" s="94" t="s">
        <v>25</v>
      </c>
      <c r="O95" s="92"/>
      <c r="P95" s="92"/>
      <c r="Q95" s="92"/>
      <c r="R95" s="92"/>
      <c r="S95" s="92"/>
      <c r="T95" s="92"/>
      <c r="U95" s="94"/>
      <c r="V95" s="94"/>
      <c r="W95" s="94"/>
      <c r="X95" s="57"/>
      <c r="Y95" s="57" t="s">
        <v>25</v>
      </c>
      <c r="Z95" s="57" t="s">
        <v>27</v>
      </c>
      <c r="AA95" s="57" t="s">
        <v>28</v>
      </c>
      <c r="AB95" s="59" t="s">
        <v>182</v>
      </c>
      <c r="AC95" s="9" t="s">
        <v>3</v>
      </c>
      <c r="AD95" s="46">
        <v>0</v>
      </c>
      <c r="AE95" s="46">
        <v>0</v>
      </c>
      <c r="AF95" s="46">
        <v>0</v>
      </c>
      <c r="AG95" s="46">
        <v>0</v>
      </c>
      <c r="AH95" s="46">
        <v>0</v>
      </c>
      <c r="AI95" s="46">
        <v>0</v>
      </c>
      <c r="AJ95" s="46">
        <f>SUM(AD95:AI95)</f>
        <v>0</v>
      </c>
      <c r="AK95" s="20">
        <v>2018</v>
      </c>
    </row>
    <row r="96" spans="1:37" ht="50.25" hidden="1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2"/>
      <c r="P96" s="92"/>
      <c r="Q96" s="92"/>
      <c r="R96" s="92"/>
      <c r="S96" s="92"/>
      <c r="T96" s="92"/>
      <c r="U96" s="94"/>
      <c r="V96" s="94"/>
      <c r="W96" s="94"/>
      <c r="X96" s="57"/>
      <c r="Y96" s="57"/>
      <c r="Z96" s="57"/>
      <c r="AA96" s="57"/>
      <c r="AB96" s="59" t="s">
        <v>185</v>
      </c>
      <c r="AC96" s="9" t="s">
        <v>2</v>
      </c>
      <c r="AD96" s="20">
        <v>0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1</v>
      </c>
      <c r="AK96" s="20">
        <v>2018</v>
      </c>
    </row>
    <row r="97" spans="1:37" ht="76.5" hidden="1">
      <c r="A97" s="94" t="s">
        <v>25</v>
      </c>
      <c r="B97" s="94" t="s">
        <v>30</v>
      </c>
      <c r="C97" s="94" t="s">
        <v>29</v>
      </c>
      <c r="D97" s="94" t="s">
        <v>25</v>
      </c>
      <c r="E97" s="94" t="s">
        <v>31</v>
      </c>
      <c r="F97" s="94" t="s">
        <v>25</v>
      </c>
      <c r="G97" s="94" t="s">
        <v>28</v>
      </c>
      <c r="H97" s="94" t="s">
        <v>25</v>
      </c>
      <c r="I97" s="94" t="s">
        <v>26</v>
      </c>
      <c r="J97" s="94" t="s">
        <v>28</v>
      </c>
      <c r="K97" s="94" t="s">
        <v>25</v>
      </c>
      <c r="L97" s="94" t="s">
        <v>27</v>
      </c>
      <c r="M97" s="94" t="s">
        <v>25</v>
      </c>
      <c r="N97" s="94" t="s">
        <v>25</v>
      </c>
      <c r="O97" s="92"/>
      <c r="P97" s="92"/>
      <c r="Q97" s="92"/>
      <c r="R97" s="92"/>
      <c r="S97" s="92"/>
      <c r="T97" s="92"/>
      <c r="U97" s="94"/>
      <c r="V97" s="94"/>
      <c r="W97" s="94"/>
      <c r="X97" s="57"/>
      <c r="Y97" s="57" t="s">
        <v>25</v>
      </c>
      <c r="Z97" s="57" t="s">
        <v>27</v>
      </c>
      <c r="AA97" s="57" t="s">
        <v>29</v>
      </c>
      <c r="AB97" s="59" t="s">
        <v>183</v>
      </c>
      <c r="AC97" s="9" t="s">
        <v>3</v>
      </c>
      <c r="AD97" s="46">
        <v>0</v>
      </c>
      <c r="AE97" s="46">
        <v>0</v>
      </c>
      <c r="AF97" s="46">
        <v>0</v>
      </c>
      <c r="AG97" s="46">
        <v>0</v>
      </c>
      <c r="AH97" s="46">
        <v>0</v>
      </c>
      <c r="AI97" s="46">
        <v>0</v>
      </c>
      <c r="AJ97" s="46">
        <f>SUM(AD97:AI97)</f>
        <v>0</v>
      </c>
      <c r="AK97" s="20">
        <v>2018</v>
      </c>
    </row>
    <row r="98" spans="1:37" ht="50.25" hidden="1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2"/>
      <c r="P98" s="92"/>
      <c r="Q98" s="92"/>
      <c r="R98" s="92"/>
      <c r="S98" s="92"/>
      <c r="T98" s="92"/>
      <c r="U98" s="94"/>
      <c r="V98" s="94"/>
      <c r="W98" s="94"/>
      <c r="X98" s="57"/>
      <c r="Y98" s="57"/>
      <c r="Z98" s="57"/>
      <c r="AA98" s="57"/>
      <c r="AB98" s="59" t="s">
        <v>184</v>
      </c>
      <c r="AC98" s="9" t="s">
        <v>2</v>
      </c>
      <c r="AD98" s="20">
        <v>0</v>
      </c>
      <c r="AE98" s="20">
        <v>0</v>
      </c>
      <c r="AF98" s="20">
        <v>0</v>
      </c>
      <c r="AG98" s="20">
        <v>0</v>
      </c>
      <c r="AH98" s="20">
        <v>0</v>
      </c>
      <c r="AI98" s="20">
        <v>0</v>
      </c>
      <c r="AJ98" s="20">
        <v>1</v>
      </c>
      <c r="AK98" s="20">
        <v>2018</v>
      </c>
    </row>
    <row r="99" spans="1:37" ht="85.5" customHeight="1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1"/>
      <c r="P99" s="81"/>
      <c r="Q99" s="81"/>
      <c r="R99" s="81"/>
      <c r="S99" s="81" t="s">
        <v>53</v>
      </c>
      <c r="T99" s="81"/>
      <c r="U99" s="80"/>
      <c r="V99" s="80"/>
      <c r="W99" s="80"/>
      <c r="X99" s="82"/>
      <c r="Y99" s="82"/>
      <c r="Z99" s="82"/>
      <c r="AA99" s="82"/>
      <c r="AB99" s="83" t="s">
        <v>119</v>
      </c>
      <c r="AC99" s="84" t="s">
        <v>3</v>
      </c>
      <c r="AD99" s="85">
        <f>SUM(AD101,AD104,AD107,AD109)</f>
        <v>8553.7000000000007</v>
      </c>
      <c r="AE99" s="85">
        <f>SUM(AE101,AE104,AE107,AE109)</f>
        <v>5875.5</v>
      </c>
      <c r="AF99" s="85">
        <f>SUM(AF101,AF104,AF107,AF105,AF102,AF109)</f>
        <v>898</v>
      </c>
      <c r="AG99" s="85">
        <f>SUM(AG101,AG104,AG107,AG105,AG102,AG109)</f>
        <v>7208.9</v>
      </c>
      <c r="AH99" s="85">
        <f t="shared" ref="AH99:AI99" si="7">SUM(AH101,AH104,AH107,AH105,AH102,AH109)</f>
        <v>1701.83</v>
      </c>
      <c r="AI99" s="85">
        <f t="shared" si="7"/>
        <v>1701.83</v>
      </c>
      <c r="AJ99" s="85">
        <f>SUM(AD99:AI99)-0.1</f>
        <v>25939.660000000003</v>
      </c>
      <c r="AK99" s="86">
        <v>2020</v>
      </c>
    </row>
    <row r="100" spans="1:37" ht="67.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2"/>
      <c r="P100" s="92"/>
      <c r="Q100" s="92"/>
      <c r="R100" s="92"/>
      <c r="S100" s="92"/>
      <c r="T100" s="92"/>
      <c r="U100" s="94"/>
      <c r="V100" s="94"/>
      <c r="W100" s="94"/>
      <c r="X100" s="57"/>
      <c r="Y100" s="57"/>
      <c r="Z100" s="57"/>
      <c r="AA100" s="57"/>
      <c r="AB100" s="59" t="s">
        <v>120</v>
      </c>
      <c r="AC100" s="9" t="s">
        <v>2</v>
      </c>
      <c r="AD100" s="20">
        <v>15</v>
      </c>
      <c r="AE100" s="20">
        <v>15</v>
      </c>
      <c r="AF100" s="20">
        <v>15</v>
      </c>
      <c r="AG100" s="20">
        <v>15</v>
      </c>
      <c r="AH100" s="20">
        <v>15</v>
      </c>
      <c r="AI100" s="20">
        <v>15</v>
      </c>
      <c r="AJ100" s="20">
        <v>15</v>
      </c>
      <c r="AK100" s="20">
        <v>2020</v>
      </c>
    </row>
    <row r="101" spans="1:37" ht="66" customHeight="1">
      <c r="A101" s="94" t="s">
        <v>25</v>
      </c>
      <c r="B101" s="94" t="s">
        <v>30</v>
      </c>
      <c r="C101" s="94" t="s">
        <v>29</v>
      </c>
      <c r="D101" s="94" t="s">
        <v>25</v>
      </c>
      <c r="E101" s="94" t="s">
        <v>31</v>
      </c>
      <c r="F101" s="94" t="s">
        <v>25</v>
      </c>
      <c r="G101" s="94" t="s">
        <v>28</v>
      </c>
      <c r="H101" s="94" t="s">
        <v>25</v>
      </c>
      <c r="I101" s="94" t="s">
        <v>26</v>
      </c>
      <c r="J101" s="94" t="s">
        <v>28</v>
      </c>
      <c r="K101" s="94" t="s">
        <v>25</v>
      </c>
      <c r="L101" s="94" t="s">
        <v>28</v>
      </c>
      <c r="M101" s="94" t="s">
        <v>25</v>
      </c>
      <c r="N101" s="94" t="s">
        <v>25</v>
      </c>
      <c r="O101" s="92"/>
      <c r="P101" s="92"/>
      <c r="Q101" s="92"/>
      <c r="R101" s="92"/>
      <c r="S101" s="92"/>
      <c r="T101" s="92" t="s">
        <v>54</v>
      </c>
      <c r="U101" s="94"/>
      <c r="V101" s="94"/>
      <c r="W101" s="94"/>
      <c r="X101" s="57"/>
      <c r="Y101" s="57" t="s">
        <v>25</v>
      </c>
      <c r="Z101" s="57" t="s">
        <v>25</v>
      </c>
      <c r="AA101" s="57" t="s">
        <v>27</v>
      </c>
      <c r="AB101" s="59" t="s">
        <v>121</v>
      </c>
      <c r="AC101" s="9" t="s">
        <v>3</v>
      </c>
      <c r="AD101" s="46">
        <v>2891.7</v>
      </c>
      <c r="AE101" s="46">
        <v>940.8</v>
      </c>
      <c r="AF101" s="46">
        <v>0</v>
      </c>
      <c r="AG101" s="46">
        <v>0</v>
      </c>
      <c r="AH101" s="46">
        <v>0</v>
      </c>
      <c r="AI101" s="46">
        <v>0</v>
      </c>
      <c r="AJ101" s="46">
        <f>SUM(AD101:AI101)</f>
        <v>3832.5</v>
      </c>
      <c r="AK101" s="20">
        <v>2016</v>
      </c>
    </row>
    <row r="102" spans="1:37" ht="72" customHeight="1">
      <c r="A102" s="94" t="s">
        <v>25</v>
      </c>
      <c r="B102" s="94" t="s">
        <v>30</v>
      </c>
      <c r="C102" s="94" t="s">
        <v>29</v>
      </c>
      <c r="D102" s="94" t="s">
        <v>25</v>
      </c>
      <c r="E102" s="94" t="s">
        <v>31</v>
      </c>
      <c r="F102" s="94" t="s">
        <v>25</v>
      </c>
      <c r="G102" s="94" t="s">
        <v>28</v>
      </c>
      <c r="H102" s="94" t="s">
        <v>25</v>
      </c>
      <c r="I102" s="94" t="s">
        <v>26</v>
      </c>
      <c r="J102" s="94" t="s">
        <v>28</v>
      </c>
      <c r="K102" s="94" t="s">
        <v>25</v>
      </c>
      <c r="L102" s="94" t="s">
        <v>28</v>
      </c>
      <c r="M102" s="94" t="s">
        <v>25</v>
      </c>
      <c r="N102" s="94" t="s">
        <v>25</v>
      </c>
      <c r="O102" s="92"/>
      <c r="P102" s="92"/>
      <c r="Q102" s="92"/>
      <c r="R102" s="92"/>
      <c r="S102" s="92"/>
      <c r="T102" s="92" t="s">
        <v>54</v>
      </c>
      <c r="U102" s="94"/>
      <c r="V102" s="94"/>
      <c r="W102" s="94"/>
      <c r="X102" s="57"/>
      <c r="Y102" s="57" t="s">
        <v>25</v>
      </c>
      <c r="Z102" s="57" t="s">
        <v>25</v>
      </c>
      <c r="AA102" s="57" t="s">
        <v>25</v>
      </c>
      <c r="AB102" s="59" t="s">
        <v>121</v>
      </c>
      <c r="AC102" s="9" t="s">
        <v>3</v>
      </c>
      <c r="AD102" s="46">
        <v>0</v>
      </c>
      <c r="AE102" s="46">
        <v>0</v>
      </c>
      <c r="AF102" s="46">
        <v>0</v>
      </c>
      <c r="AG102" s="46">
        <v>1017.2</v>
      </c>
      <c r="AH102" s="46">
        <v>1620.79</v>
      </c>
      <c r="AI102" s="46">
        <v>1620.79</v>
      </c>
      <c r="AJ102" s="46">
        <f>SUM(AD102:AI102)</f>
        <v>4258.78</v>
      </c>
      <c r="AK102" s="20">
        <v>2020</v>
      </c>
    </row>
    <row r="103" spans="1:37" ht="54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2"/>
      <c r="P103" s="92"/>
      <c r="Q103" s="92"/>
      <c r="R103" s="92"/>
      <c r="S103" s="92"/>
      <c r="T103" s="92"/>
      <c r="U103" s="94"/>
      <c r="V103" s="94"/>
      <c r="W103" s="94"/>
      <c r="X103" s="57"/>
      <c r="Y103" s="57"/>
      <c r="Z103" s="57"/>
      <c r="AA103" s="57"/>
      <c r="AB103" s="59" t="s">
        <v>122</v>
      </c>
      <c r="AC103" s="9" t="s">
        <v>2</v>
      </c>
      <c r="AD103" s="20">
        <v>1</v>
      </c>
      <c r="AE103" s="20">
        <v>1</v>
      </c>
      <c r="AF103" s="20">
        <v>1</v>
      </c>
      <c r="AG103" s="20">
        <v>1</v>
      </c>
      <c r="AH103" s="20">
        <v>1</v>
      </c>
      <c r="AI103" s="20">
        <v>1</v>
      </c>
      <c r="AJ103" s="20">
        <v>1</v>
      </c>
      <c r="AK103" s="20">
        <v>2020</v>
      </c>
    </row>
    <row r="104" spans="1:37" ht="79.5" customHeight="1">
      <c r="A104" s="94" t="s">
        <v>25</v>
      </c>
      <c r="B104" s="94" t="s">
        <v>30</v>
      </c>
      <c r="C104" s="94" t="s">
        <v>29</v>
      </c>
      <c r="D104" s="94" t="s">
        <v>25</v>
      </c>
      <c r="E104" s="94" t="s">
        <v>31</v>
      </c>
      <c r="F104" s="94" t="s">
        <v>25</v>
      </c>
      <c r="G104" s="94" t="s">
        <v>28</v>
      </c>
      <c r="H104" s="94" t="s">
        <v>25</v>
      </c>
      <c r="I104" s="94" t="s">
        <v>26</v>
      </c>
      <c r="J104" s="94" t="s">
        <v>28</v>
      </c>
      <c r="K104" s="94" t="s">
        <v>25</v>
      </c>
      <c r="L104" s="94" t="s">
        <v>28</v>
      </c>
      <c r="M104" s="94" t="s">
        <v>25</v>
      </c>
      <c r="N104" s="94" t="s">
        <v>25</v>
      </c>
      <c r="O104" s="92"/>
      <c r="P104" s="92"/>
      <c r="Q104" s="92"/>
      <c r="R104" s="92"/>
      <c r="S104" s="92"/>
      <c r="T104" s="92" t="s">
        <v>15</v>
      </c>
      <c r="U104" s="94"/>
      <c r="V104" s="94"/>
      <c r="W104" s="94"/>
      <c r="X104" s="57"/>
      <c r="Y104" s="57" t="s">
        <v>25</v>
      </c>
      <c r="Z104" s="57" t="s">
        <v>25</v>
      </c>
      <c r="AA104" s="57" t="s">
        <v>28</v>
      </c>
      <c r="AB104" s="59" t="s">
        <v>123</v>
      </c>
      <c r="AC104" s="9" t="s">
        <v>3</v>
      </c>
      <c r="AD104" s="46">
        <v>810</v>
      </c>
      <c r="AE104" s="46">
        <v>199.7</v>
      </c>
      <c r="AF104" s="46">
        <v>0</v>
      </c>
      <c r="AG104" s="46">
        <v>0</v>
      </c>
      <c r="AH104" s="46">
        <v>0</v>
      </c>
      <c r="AI104" s="46">
        <v>0</v>
      </c>
      <c r="AJ104" s="19">
        <f>SUM(AD104:AI104)</f>
        <v>1009.7</v>
      </c>
      <c r="AK104" s="20">
        <v>2016</v>
      </c>
    </row>
    <row r="105" spans="1:37" ht="77.25" customHeight="1">
      <c r="A105" s="94" t="s">
        <v>25</v>
      </c>
      <c r="B105" s="94" t="s">
        <v>30</v>
      </c>
      <c r="C105" s="94" t="s">
        <v>29</v>
      </c>
      <c r="D105" s="94" t="s">
        <v>25</v>
      </c>
      <c r="E105" s="94" t="s">
        <v>31</v>
      </c>
      <c r="F105" s="94" t="s">
        <v>25</v>
      </c>
      <c r="G105" s="94" t="s">
        <v>28</v>
      </c>
      <c r="H105" s="94" t="s">
        <v>25</v>
      </c>
      <c r="I105" s="94" t="s">
        <v>26</v>
      </c>
      <c r="J105" s="94" t="s">
        <v>28</v>
      </c>
      <c r="K105" s="94" t="s">
        <v>25</v>
      </c>
      <c r="L105" s="94" t="s">
        <v>28</v>
      </c>
      <c r="M105" s="94" t="s">
        <v>25</v>
      </c>
      <c r="N105" s="94" t="s">
        <v>25</v>
      </c>
      <c r="O105" s="92"/>
      <c r="P105" s="92"/>
      <c r="Q105" s="92"/>
      <c r="R105" s="92"/>
      <c r="S105" s="92"/>
      <c r="T105" s="92" t="s">
        <v>15</v>
      </c>
      <c r="U105" s="94"/>
      <c r="V105" s="94"/>
      <c r="W105" s="94"/>
      <c r="X105" s="57"/>
      <c r="Y105" s="57" t="s">
        <v>25</v>
      </c>
      <c r="Z105" s="57" t="s">
        <v>25</v>
      </c>
      <c r="AA105" s="57" t="s">
        <v>25</v>
      </c>
      <c r="AB105" s="59" t="s">
        <v>123</v>
      </c>
      <c r="AC105" s="9" t="s">
        <v>3</v>
      </c>
      <c r="AD105" s="46">
        <v>0</v>
      </c>
      <c r="AE105" s="46">
        <v>0</v>
      </c>
      <c r="AF105" s="46">
        <v>0</v>
      </c>
      <c r="AG105" s="46">
        <v>114.7</v>
      </c>
      <c r="AH105" s="46">
        <v>81.040000000000006</v>
      </c>
      <c r="AI105" s="46">
        <v>81.040000000000006</v>
      </c>
      <c r="AJ105" s="19">
        <f>SUM(AD105:AI105)</f>
        <v>276.78000000000003</v>
      </c>
      <c r="AK105" s="20">
        <v>2020</v>
      </c>
    </row>
    <row r="106" spans="1:37" ht="66.75" customHeight="1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2"/>
      <c r="P106" s="92"/>
      <c r="Q106" s="92"/>
      <c r="R106" s="92"/>
      <c r="S106" s="92"/>
      <c r="T106" s="92"/>
      <c r="U106" s="94"/>
      <c r="V106" s="94"/>
      <c r="W106" s="94"/>
      <c r="X106" s="57"/>
      <c r="Y106" s="57"/>
      <c r="Z106" s="57"/>
      <c r="AA106" s="57"/>
      <c r="AB106" s="59" t="s">
        <v>124</v>
      </c>
      <c r="AC106" s="9" t="s">
        <v>2</v>
      </c>
      <c r="AD106" s="20">
        <v>1</v>
      </c>
      <c r="AE106" s="20">
        <v>1</v>
      </c>
      <c r="AF106" s="20">
        <v>1</v>
      </c>
      <c r="AG106" s="20">
        <v>1</v>
      </c>
      <c r="AH106" s="20">
        <v>1</v>
      </c>
      <c r="AI106" s="20">
        <v>1</v>
      </c>
      <c r="AJ106" s="20">
        <v>1</v>
      </c>
      <c r="AK106" s="20">
        <v>2020</v>
      </c>
    </row>
    <row r="107" spans="1:37" ht="86.25" customHeight="1">
      <c r="A107" s="94" t="s">
        <v>25</v>
      </c>
      <c r="B107" s="94" t="s">
        <v>25</v>
      </c>
      <c r="C107" s="94" t="s">
        <v>32</v>
      </c>
      <c r="D107" s="94" t="s">
        <v>25</v>
      </c>
      <c r="E107" s="94" t="s">
        <v>31</v>
      </c>
      <c r="F107" s="94" t="s">
        <v>25</v>
      </c>
      <c r="G107" s="94" t="s">
        <v>28</v>
      </c>
      <c r="H107" s="94" t="s">
        <v>25</v>
      </c>
      <c r="I107" s="94" t="s">
        <v>26</v>
      </c>
      <c r="J107" s="94" t="s">
        <v>28</v>
      </c>
      <c r="K107" s="94" t="s">
        <v>25</v>
      </c>
      <c r="L107" s="94" t="s">
        <v>28</v>
      </c>
      <c r="M107" s="94" t="s">
        <v>25</v>
      </c>
      <c r="N107" s="94" t="s">
        <v>25</v>
      </c>
      <c r="O107" s="92"/>
      <c r="P107" s="92"/>
      <c r="Q107" s="92"/>
      <c r="R107" s="92"/>
      <c r="S107" s="92"/>
      <c r="T107" s="92" t="s">
        <v>54</v>
      </c>
      <c r="U107" s="94"/>
      <c r="V107" s="94"/>
      <c r="W107" s="94"/>
      <c r="X107" s="57"/>
      <c r="Y107" s="57" t="s">
        <v>25</v>
      </c>
      <c r="Z107" s="57" t="s">
        <v>25</v>
      </c>
      <c r="AA107" s="57" t="s">
        <v>29</v>
      </c>
      <c r="AB107" s="59" t="s">
        <v>125</v>
      </c>
      <c r="AC107" s="9" t="s">
        <v>3</v>
      </c>
      <c r="AD107" s="46">
        <v>4852</v>
      </c>
      <c r="AE107" s="46">
        <v>4735</v>
      </c>
      <c r="AF107" s="46">
        <v>0</v>
      </c>
      <c r="AG107" s="46">
        <v>0</v>
      </c>
      <c r="AH107" s="46">
        <v>0</v>
      </c>
      <c r="AI107" s="46">
        <v>0</v>
      </c>
      <c r="AJ107" s="46">
        <f>SUM(AD107:AI107)</f>
        <v>9587</v>
      </c>
      <c r="AK107" s="20">
        <v>2015</v>
      </c>
    </row>
    <row r="108" spans="1:37" ht="92.25" customHeight="1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2"/>
      <c r="P108" s="92"/>
      <c r="Q108" s="92"/>
      <c r="R108" s="92"/>
      <c r="S108" s="92"/>
      <c r="T108" s="92"/>
      <c r="U108" s="94"/>
      <c r="V108" s="94"/>
      <c r="W108" s="94"/>
      <c r="X108" s="57"/>
      <c r="Y108" s="57"/>
      <c r="Z108" s="57"/>
      <c r="AA108" s="57"/>
      <c r="AB108" s="59" t="s">
        <v>126</v>
      </c>
      <c r="AC108" s="9" t="s">
        <v>60</v>
      </c>
      <c r="AD108" s="20">
        <v>1</v>
      </c>
      <c r="AE108" s="20">
        <v>1</v>
      </c>
      <c r="AF108" s="20">
        <v>1</v>
      </c>
      <c r="AG108" s="20">
        <v>1</v>
      </c>
      <c r="AH108" s="20">
        <v>1</v>
      </c>
      <c r="AI108" s="20">
        <v>1</v>
      </c>
      <c r="AJ108" s="20">
        <v>1</v>
      </c>
      <c r="AK108" s="20">
        <v>2015</v>
      </c>
    </row>
    <row r="109" spans="1:37" ht="60.75" customHeight="1">
      <c r="A109" s="94" t="s">
        <v>25</v>
      </c>
      <c r="B109" s="94" t="s">
        <v>30</v>
      </c>
      <c r="C109" s="94" t="s">
        <v>29</v>
      </c>
      <c r="D109" s="94" t="s">
        <v>25</v>
      </c>
      <c r="E109" s="94" t="s">
        <v>31</v>
      </c>
      <c r="F109" s="94" t="s">
        <v>25</v>
      </c>
      <c r="G109" s="94" t="s">
        <v>29</v>
      </c>
      <c r="H109" s="94" t="s">
        <v>25</v>
      </c>
      <c r="I109" s="94" t="s">
        <v>26</v>
      </c>
      <c r="J109" s="94" t="s">
        <v>28</v>
      </c>
      <c r="K109" s="94" t="s">
        <v>25</v>
      </c>
      <c r="L109" s="94" t="s">
        <v>28</v>
      </c>
      <c r="M109" s="94" t="s">
        <v>25</v>
      </c>
      <c r="N109" s="94" t="s">
        <v>25</v>
      </c>
      <c r="O109" s="92"/>
      <c r="P109" s="92"/>
      <c r="Q109" s="92"/>
      <c r="R109" s="92"/>
      <c r="S109" s="92"/>
      <c r="T109" s="92"/>
      <c r="U109" s="94"/>
      <c r="V109" s="94"/>
      <c r="W109" s="94"/>
      <c r="X109" s="57"/>
      <c r="Y109" s="57" t="s">
        <v>25</v>
      </c>
      <c r="Z109" s="57" t="s">
        <v>25</v>
      </c>
      <c r="AA109" s="57" t="s">
        <v>25</v>
      </c>
      <c r="AB109" s="59" t="s">
        <v>167</v>
      </c>
      <c r="AC109" s="9" t="s">
        <v>3</v>
      </c>
      <c r="AD109" s="46">
        <v>0</v>
      </c>
      <c r="AE109" s="46">
        <v>0</v>
      </c>
      <c r="AF109" s="46">
        <v>898</v>
      </c>
      <c r="AG109" s="46">
        <v>6077</v>
      </c>
      <c r="AH109" s="46">
        <v>0</v>
      </c>
      <c r="AI109" s="46">
        <v>0</v>
      </c>
      <c r="AJ109" s="19">
        <f>SUM(AD109:AI109)</f>
        <v>6975</v>
      </c>
      <c r="AK109" s="20">
        <v>2018</v>
      </c>
    </row>
    <row r="110" spans="1:37" ht="64.5" customHeight="1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2"/>
      <c r="P110" s="92"/>
      <c r="Q110" s="92"/>
      <c r="R110" s="92"/>
      <c r="S110" s="92"/>
      <c r="T110" s="92"/>
      <c r="U110" s="94"/>
      <c r="V110" s="94"/>
      <c r="W110" s="94"/>
      <c r="X110" s="57"/>
      <c r="Y110" s="57"/>
      <c r="Z110" s="57"/>
      <c r="AA110" s="57"/>
      <c r="AB110" s="59" t="s">
        <v>161</v>
      </c>
      <c r="AC110" s="9" t="s">
        <v>2</v>
      </c>
      <c r="AD110" s="20">
        <v>0</v>
      </c>
      <c r="AE110" s="20">
        <v>0</v>
      </c>
      <c r="AF110" s="20">
        <v>1</v>
      </c>
      <c r="AG110" s="20">
        <v>1</v>
      </c>
      <c r="AH110" s="20">
        <v>1</v>
      </c>
      <c r="AI110" s="20">
        <v>1</v>
      </c>
      <c r="AJ110" s="20">
        <v>1</v>
      </c>
      <c r="AK110" s="20">
        <v>2020</v>
      </c>
    </row>
    <row r="111" spans="1:37" ht="77.25" customHeight="1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5"/>
      <c r="P111" s="65"/>
      <c r="Q111" s="65"/>
      <c r="R111" s="65" t="s">
        <v>55</v>
      </c>
      <c r="S111" s="65"/>
      <c r="T111" s="65"/>
      <c r="U111" s="64"/>
      <c r="V111" s="64"/>
      <c r="W111" s="64"/>
      <c r="X111" s="79"/>
      <c r="Y111" s="79"/>
      <c r="Z111" s="79"/>
      <c r="AA111" s="79"/>
      <c r="AB111" s="66" t="s">
        <v>127</v>
      </c>
      <c r="AC111" s="67" t="s">
        <v>3</v>
      </c>
      <c r="AD111" s="68">
        <v>35617.9</v>
      </c>
      <c r="AE111" s="68">
        <f>AE112</f>
        <v>134536</v>
      </c>
      <c r="AF111" s="68">
        <f>AF112</f>
        <v>5593.9</v>
      </c>
      <c r="AG111" s="68">
        <f t="shared" ref="AG111:AI111" si="8">AG112</f>
        <v>110535.4</v>
      </c>
      <c r="AH111" s="68">
        <f t="shared" si="8"/>
        <v>343479.9</v>
      </c>
      <c r="AI111" s="68">
        <f t="shared" si="8"/>
        <v>313479.90000000002</v>
      </c>
      <c r="AJ111" s="68">
        <f>SUM(AD111:AI111)</f>
        <v>943243</v>
      </c>
      <c r="AK111" s="69">
        <v>2020</v>
      </c>
    </row>
    <row r="112" spans="1:37" ht="81" customHeight="1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1"/>
      <c r="P112" s="81"/>
      <c r="Q112" s="81"/>
      <c r="R112" s="81"/>
      <c r="S112" s="81" t="s">
        <v>58</v>
      </c>
      <c r="T112" s="81"/>
      <c r="U112" s="80"/>
      <c r="V112" s="80"/>
      <c r="W112" s="80"/>
      <c r="X112" s="82"/>
      <c r="Y112" s="82"/>
      <c r="Z112" s="82"/>
      <c r="AA112" s="82"/>
      <c r="AB112" s="83" t="s">
        <v>128</v>
      </c>
      <c r="AC112" s="84" t="s">
        <v>3</v>
      </c>
      <c r="AD112" s="85">
        <f>AD111</f>
        <v>35617.9</v>
      </c>
      <c r="AE112" s="85">
        <f>AE131+AE133</f>
        <v>134536</v>
      </c>
      <c r="AF112" s="85">
        <f>AF131+AF133</f>
        <v>5593.9</v>
      </c>
      <c r="AG112" s="85">
        <f>AG131+AG138</f>
        <v>110535.4</v>
      </c>
      <c r="AH112" s="85">
        <f t="shared" ref="AH112:AI112" si="9">AH131+AH134</f>
        <v>343479.9</v>
      </c>
      <c r="AI112" s="85">
        <f t="shared" si="9"/>
        <v>313479.90000000002</v>
      </c>
      <c r="AJ112" s="85">
        <f>SUM(AD112:AI112)</f>
        <v>943243</v>
      </c>
      <c r="AK112" s="86">
        <v>2020</v>
      </c>
    </row>
    <row r="113" spans="1:37" ht="66.75" customHeight="1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2"/>
      <c r="P113" s="92"/>
      <c r="Q113" s="92"/>
      <c r="R113" s="92"/>
      <c r="S113" s="92"/>
      <c r="T113" s="92"/>
      <c r="U113" s="94"/>
      <c r="V113" s="94"/>
      <c r="W113" s="94"/>
      <c r="X113" s="57"/>
      <c r="Y113" s="57"/>
      <c r="Z113" s="57"/>
      <c r="AA113" s="57"/>
      <c r="AB113" s="59" t="s">
        <v>129</v>
      </c>
      <c r="AC113" s="9" t="s">
        <v>7</v>
      </c>
      <c r="AD113" s="20">
        <v>5</v>
      </c>
      <c r="AE113" s="20">
        <v>5</v>
      </c>
      <c r="AF113" s="20">
        <v>0</v>
      </c>
      <c r="AG113" s="20">
        <v>0</v>
      </c>
      <c r="AH113" s="20">
        <v>0</v>
      </c>
      <c r="AI113" s="20">
        <v>0</v>
      </c>
      <c r="AJ113" s="20">
        <v>10</v>
      </c>
      <c r="AK113" s="20">
        <v>2016</v>
      </c>
    </row>
    <row r="114" spans="1:37" ht="69" customHeight="1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2"/>
      <c r="P114" s="92"/>
      <c r="Q114" s="92"/>
      <c r="R114" s="92"/>
      <c r="S114" s="92"/>
      <c r="T114" s="92"/>
      <c r="U114" s="94"/>
      <c r="V114" s="94"/>
      <c r="W114" s="94"/>
      <c r="X114" s="57"/>
      <c r="Y114" s="57"/>
      <c r="Z114" s="57"/>
      <c r="AA114" s="57"/>
      <c r="AB114" s="59" t="s">
        <v>130</v>
      </c>
      <c r="AC114" s="9" t="s">
        <v>7</v>
      </c>
      <c r="AD114" s="20">
        <v>5</v>
      </c>
      <c r="AE114" s="20">
        <v>5</v>
      </c>
      <c r="AF114" s="20">
        <v>0</v>
      </c>
      <c r="AG114" s="20">
        <v>0</v>
      </c>
      <c r="AH114" s="20">
        <v>0</v>
      </c>
      <c r="AI114" s="20">
        <v>0</v>
      </c>
      <c r="AJ114" s="20">
        <v>10</v>
      </c>
      <c r="AK114" s="20">
        <v>2016</v>
      </c>
    </row>
    <row r="115" spans="1:37" ht="57" customHeight="1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2"/>
      <c r="P115" s="92"/>
      <c r="Q115" s="92"/>
      <c r="R115" s="92"/>
      <c r="S115" s="92"/>
      <c r="T115" s="92"/>
      <c r="U115" s="94"/>
      <c r="V115" s="94"/>
      <c r="W115" s="94"/>
      <c r="X115" s="57"/>
      <c r="Y115" s="57"/>
      <c r="Z115" s="57"/>
      <c r="AA115" s="57"/>
      <c r="AB115" s="59" t="s">
        <v>131</v>
      </c>
      <c r="AC115" s="9" t="s">
        <v>7</v>
      </c>
      <c r="AD115" s="20">
        <v>5</v>
      </c>
      <c r="AE115" s="20">
        <v>5</v>
      </c>
      <c r="AF115" s="20">
        <v>0</v>
      </c>
      <c r="AG115" s="20">
        <v>0</v>
      </c>
      <c r="AH115" s="20">
        <v>0</v>
      </c>
      <c r="AI115" s="20">
        <v>0</v>
      </c>
      <c r="AJ115" s="20">
        <v>10</v>
      </c>
      <c r="AK115" s="20">
        <v>2016</v>
      </c>
    </row>
    <row r="116" spans="1:37" ht="45.75" customHeight="1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2"/>
      <c r="P116" s="92"/>
      <c r="Q116" s="92"/>
      <c r="R116" s="92"/>
      <c r="S116" s="92"/>
      <c r="T116" s="92"/>
      <c r="U116" s="94"/>
      <c r="V116" s="94"/>
      <c r="W116" s="94"/>
      <c r="X116" s="57"/>
      <c r="Y116" s="57"/>
      <c r="Z116" s="57"/>
      <c r="AA116" s="57"/>
      <c r="AB116" s="59" t="s">
        <v>172</v>
      </c>
      <c r="AC116" s="9" t="s">
        <v>7</v>
      </c>
      <c r="AD116" s="20">
        <v>0</v>
      </c>
      <c r="AE116" s="20">
        <v>0</v>
      </c>
      <c r="AF116" s="20">
        <v>50</v>
      </c>
      <c r="AG116" s="20">
        <v>70</v>
      </c>
      <c r="AH116" s="20">
        <v>90</v>
      </c>
      <c r="AI116" s="20">
        <v>100</v>
      </c>
      <c r="AJ116" s="20">
        <v>100</v>
      </c>
      <c r="AK116" s="20">
        <v>2020</v>
      </c>
    </row>
    <row r="117" spans="1:37" ht="48.75" customHeight="1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2"/>
      <c r="P117" s="92"/>
      <c r="Q117" s="92"/>
      <c r="R117" s="92"/>
      <c r="S117" s="92"/>
      <c r="T117" s="92" t="s">
        <v>56</v>
      </c>
      <c r="U117" s="94"/>
      <c r="V117" s="94"/>
      <c r="W117" s="94"/>
      <c r="X117" s="57"/>
      <c r="Y117" s="57"/>
      <c r="Z117" s="57"/>
      <c r="AA117" s="57"/>
      <c r="AB117" s="59" t="s">
        <v>132</v>
      </c>
      <c r="AC117" s="9" t="s">
        <v>60</v>
      </c>
      <c r="AD117" s="20">
        <v>1</v>
      </c>
      <c r="AE117" s="20">
        <v>1</v>
      </c>
      <c r="AF117" s="20">
        <v>1</v>
      </c>
      <c r="AG117" s="20">
        <v>1</v>
      </c>
      <c r="AH117" s="20">
        <v>1</v>
      </c>
      <c r="AI117" s="20">
        <v>1</v>
      </c>
      <c r="AJ117" s="20">
        <v>1</v>
      </c>
      <c r="AK117" s="20">
        <v>2020</v>
      </c>
    </row>
    <row r="118" spans="1:37" ht="48" customHeight="1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2"/>
      <c r="P118" s="92"/>
      <c r="Q118" s="92"/>
      <c r="R118" s="92"/>
      <c r="S118" s="92"/>
      <c r="T118" s="92"/>
      <c r="U118" s="94"/>
      <c r="V118" s="94"/>
      <c r="W118" s="94"/>
      <c r="X118" s="57"/>
      <c r="Y118" s="57"/>
      <c r="Z118" s="57"/>
      <c r="AA118" s="57"/>
      <c r="AB118" s="59" t="s">
        <v>133</v>
      </c>
      <c r="AC118" s="9" t="s">
        <v>7</v>
      </c>
      <c r="AD118" s="20">
        <v>5</v>
      </c>
      <c r="AE118" s="20">
        <v>5</v>
      </c>
      <c r="AF118" s="20">
        <v>5</v>
      </c>
      <c r="AG118" s="20">
        <v>5</v>
      </c>
      <c r="AH118" s="20">
        <v>5</v>
      </c>
      <c r="AI118" s="20">
        <v>5</v>
      </c>
      <c r="AJ118" s="20">
        <v>5</v>
      </c>
      <c r="AK118" s="20">
        <v>2020</v>
      </c>
    </row>
    <row r="119" spans="1:37" ht="46.5" customHeight="1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2"/>
      <c r="P119" s="92"/>
      <c r="Q119" s="92"/>
      <c r="R119" s="92"/>
      <c r="S119" s="92"/>
      <c r="T119" s="92"/>
      <c r="U119" s="94"/>
      <c r="V119" s="94"/>
      <c r="W119" s="94"/>
      <c r="X119" s="57"/>
      <c r="Y119" s="57"/>
      <c r="Z119" s="57"/>
      <c r="AA119" s="57"/>
      <c r="AB119" s="59" t="s">
        <v>134</v>
      </c>
      <c r="AC119" s="9" t="s">
        <v>7</v>
      </c>
      <c r="AD119" s="20">
        <v>5</v>
      </c>
      <c r="AE119" s="20">
        <v>5</v>
      </c>
      <c r="AF119" s="20">
        <v>5</v>
      </c>
      <c r="AG119" s="20">
        <v>5</v>
      </c>
      <c r="AH119" s="20">
        <v>5</v>
      </c>
      <c r="AI119" s="20">
        <v>5</v>
      </c>
      <c r="AJ119" s="20">
        <v>5</v>
      </c>
      <c r="AK119" s="20">
        <v>2020</v>
      </c>
    </row>
    <row r="120" spans="1:37" ht="48.75" customHeight="1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2"/>
      <c r="P120" s="92"/>
      <c r="Q120" s="92"/>
      <c r="R120" s="92"/>
      <c r="S120" s="92"/>
      <c r="T120" s="92"/>
      <c r="U120" s="94"/>
      <c r="V120" s="94"/>
      <c r="W120" s="94"/>
      <c r="X120" s="57"/>
      <c r="Y120" s="57"/>
      <c r="Z120" s="57"/>
      <c r="AA120" s="57"/>
      <c r="AB120" s="59" t="s">
        <v>135</v>
      </c>
      <c r="AC120" s="9" t="s">
        <v>7</v>
      </c>
      <c r="AD120" s="20">
        <v>5</v>
      </c>
      <c r="AE120" s="20">
        <v>5</v>
      </c>
      <c r="AF120" s="20">
        <v>5</v>
      </c>
      <c r="AG120" s="20">
        <v>5</v>
      </c>
      <c r="AH120" s="20">
        <v>5</v>
      </c>
      <c r="AI120" s="20">
        <v>5</v>
      </c>
      <c r="AJ120" s="20">
        <v>5</v>
      </c>
      <c r="AK120" s="20">
        <v>2020</v>
      </c>
    </row>
    <row r="121" spans="1:37" ht="58.5" customHeight="1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2"/>
      <c r="P121" s="92"/>
      <c r="Q121" s="92"/>
      <c r="R121" s="92"/>
      <c r="S121" s="92"/>
      <c r="T121" s="92" t="s">
        <v>56</v>
      </c>
      <c r="U121" s="94"/>
      <c r="V121" s="94"/>
      <c r="W121" s="94"/>
      <c r="X121" s="57"/>
      <c r="Y121" s="57"/>
      <c r="Z121" s="57"/>
      <c r="AA121" s="57"/>
      <c r="AB121" s="59" t="s">
        <v>136</v>
      </c>
      <c r="AC121" s="9" t="s">
        <v>60</v>
      </c>
      <c r="AD121" s="20">
        <v>1</v>
      </c>
      <c r="AE121" s="20">
        <v>1</v>
      </c>
      <c r="AF121" s="20">
        <v>1</v>
      </c>
      <c r="AG121" s="20">
        <v>1</v>
      </c>
      <c r="AH121" s="20">
        <v>1</v>
      </c>
      <c r="AI121" s="20">
        <v>1</v>
      </c>
      <c r="AJ121" s="20">
        <v>1</v>
      </c>
      <c r="AK121" s="20">
        <v>2020</v>
      </c>
    </row>
    <row r="122" spans="1:37" ht="48" customHeight="1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2"/>
      <c r="P122" s="92"/>
      <c r="Q122" s="92"/>
      <c r="R122" s="92"/>
      <c r="S122" s="92"/>
      <c r="T122" s="92"/>
      <c r="U122" s="94"/>
      <c r="V122" s="94"/>
      <c r="W122" s="94"/>
      <c r="X122" s="57"/>
      <c r="Y122" s="57"/>
      <c r="Z122" s="57"/>
      <c r="AA122" s="57"/>
      <c r="AB122" s="59" t="s">
        <v>137</v>
      </c>
      <c r="AC122" s="9" t="s">
        <v>42</v>
      </c>
      <c r="AD122" s="19">
        <v>313618.5</v>
      </c>
      <c r="AE122" s="19">
        <v>282256.59999999998</v>
      </c>
      <c r="AF122" s="19">
        <f>(AE122-AD122)+AE122</f>
        <v>250894.69999999995</v>
      </c>
      <c r="AG122" s="19">
        <f t="shared" ref="AG122:AI124" si="10">(AF122-AE122)+AF122</f>
        <v>219532.79999999993</v>
      </c>
      <c r="AH122" s="19">
        <f t="shared" si="10"/>
        <v>188170.89999999991</v>
      </c>
      <c r="AI122" s="19">
        <f t="shared" si="10"/>
        <v>156808.99999999988</v>
      </c>
      <c r="AJ122" s="19">
        <f>AI122</f>
        <v>156808.99999999988</v>
      </c>
      <c r="AK122" s="20">
        <v>2020</v>
      </c>
    </row>
    <row r="123" spans="1:37" ht="48.75" customHeight="1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2"/>
      <c r="P123" s="92"/>
      <c r="Q123" s="92"/>
      <c r="R123" s="92"/>
      <c r="S123" s="92"/>
      <c r="T123" s="92"/>
      <c r="U123" s="94"/>
      <c r="V123" s="94"/>
      <c r="W123" s="94"/>
      <c r="X123" s="57"/>
      <c r="Y123" s="57"/>
      <c r="Z123" s="57"/>
      <c r="AA123" s="57"/>
      <c r="AB123" s="59" t="s">
        <v>138</v>
      </c>
      <c r="AC123" s="9" t="s">
        <v>0</v>
      </c>
      <c r="AD123" s="19">
        <v>750622.8</v>
      </c>
      <c r="AE123" s="19">
        <v>642017.80000000005</v>
      </c>
      <c r="AF123" s="19">
        <f>(AE123-AD123)+AE123</f>
        <v>533412.80000000005</v>
      </c>
      <c r="AG123" s="19">
        <f t="shared" si="10"/>
        <v>424807.80000000005</v>
      </c>
      <c r="AH123" s="19">
        <f t="shared" si="10"/>
        <v>316202.80000000005</v>
      </c>
      <c r="AI123" s="19">
        <f t="shared" si="10"/>
        <v>207597.80000000005</v>
      </c>
      <c r="AJ123" s="19">
        <f>AI123</f>
        <v>207597.80000000005</v>
      </c>
      <c r="AK123" s="20">
        <v>2020</v>
      </c>
    </row>
    <row r="124" spans="1:37" ht="51" customHeight="1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2"/>
      <c r="P124" s="92"/>
      <c r="Q124" s="92"/>
      <c r="R124" s="92"/>
      <c r="S124" s="92"/>
      <c r="T124" s="92"/>
      <c r="U124" s="94"/>
      <c r="V124" s="94"/>
      <c r="W124" s="94"/>
      <c r="X124" s="57"/>
      <c r="Y124" s="57"/>
      <c r="Z124" s="57"/>
      <c r="AA124" s="57"/>
      <c r="AB124" s="59" t="s">
        <v>139</v>
      </c>
      <c r="AC124" s="9" t="s">
        <v>13</v>
      </c>
      <c r="AD124" s="19">
        <v>10083407</v>
      </c>
      <c r="AE124" s="19">
        <v>8866607</v>
      </c>
      <c r="AF124" s="19">
        <f>(AE124-AD124)+AE124</f>
        <v>7649807</v>
      </c>
      <c r="AG124" s="19">
        <f t="shared" si="10"/>
        <v>6433007</v>
      </c>
      <c r="AH124" s="19">
        <f t="shared" si="10"/>
        <v>5216207</v>
      </c>
      <c r="AI124" s="19">
        <f t="shared" si="10"/>
        <v>3999407</v>
      </c>
      <c r="AJ124" s="19">
        <f>AI124</f>
        <v>3999407</v>
      </c>
      <c r="AK124" s="20">
        <v>2020</v>
      </c>
    </row>
    <row r="125" spans="1:37" ht="84.75" customHeight="1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2"/>
      <c r="P125" s="92"/>
      <c r="Q125" s="92"/>
      <c r="R125" s="92"/>
      <c r="S125" s="92"/>
      <c r="T125" s="92" t="s">
        <v>56</v>
      </c>
      <c r="U125" s="94"/>
      <c r="V125" s="94"/>
      <c r="W125" s="94"/>
      <c r="X125" s="57"/>
      <c r="Y125" s="57"/>
      <c r="Z125" s="57"/>
      <c r="AA125" s="57"/>
      <c r="AB125" s="59" t="s">
        <v>140</v>
      </c>
      <c r="AC125" s="9" t="s">
        <v>60</v>
      </c>
      <c r="AD125" s="20">
        <v>1</v>
      </c>
      <c r="AE125" s="20">
        <v>0</v>
      </c>
      <c r="AF125" s="20">
        <v>0</v>
      </c>
      <c r="AG125" s="20">
        <v>0</v>
      </c>
      <c r="AH125" s="20">
        <v>0</v>
      </c>
      <c r="AI125" s="20">
        <v>0</v>
      </c>
      <c r="AJ125" s="20">
        <v>1</v>
      </c>
      <c r="AK125" s="20">
        <v>2015</v>
      </c>
    </row>
    <row r="126" spans="1:37" ht="48.75" customHeight="1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2"/>
      <c r="P126" s="92"/>
      <c r="Q126" s="92"/>
      <c r="R126" s="92"/>
      <c r="S126" s="92"/>
      <c r="T126" s="92"/>
      <c r="U126" s="94"/>
      <c r="V126" s="94"/>
      <c r="W126" s="94"/>
      <c r="X126" s="57"/>
      <c r="Y126" s="57"/>
      <c r="Z126" s="57"/>
      <c r="AA126" s="57"/>
      <c r="AB126" s="59" t="s">
        <v>141</v>
      </c>
      <c r="AC126" s="9" t="s">
        <v>2</v>
      </c>
      <c r="AD126" s="20">
        <v>15</v>
      </c>
      <c r="AE126" s="20">
        <v>24</v>
      </c>
      <c r="AF126" s="20">
        <v>24</v>
      </c>
      <c r="AG126" s="20">
        <v>24</v>
      </c>
      <c r="AH126" s="20">
        <v>24</v>
      </c>
      <c r="AI126" s="20">
        <v>24</v>
      </c>
      <c r="AJ126" s="20">
        <v>24</v>
      </c>
      <c r="AK126" s="20">
        <v>2016</v>
      </c>
    </row>
    <row r="127" spans="1:37" ht="230.25" customHeight="1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2"/>
      <c r="P127" s="92"/>
      <c r="Q127" s="92"/>
      <c r="R127" s="92"/>
      <c r="S127" s="92"/>
      <c r="T127" s="92" t="s">
        <v>56</v>
      </c>
      <c r="U127" s="94"/>
      <c r="V127" s="94"/>
      <c r="W127" s="94"/>
      <c r="X127" s="57"/>
      <c r="Y127" s="57"/>
      <c r="Z127" s="57"/>
      <c r="AA127" s="57"/>
      <c r="AB127" s="59" t="s">
        <v>190</v>
      </c>
      <c r="AC127" s="9" t="s">
        <v>60</v>
      </c>
      <c r="AD127" s="20">
        <v>1</v>
      </c>
      <c r="AE127" s="20">
        <v>1</v>
      </c>
      <c r="AF127" s="20">
        <v>1</v>
      </c>
      <c r="AG127" s="20">
        <v>1</v>
      </c>
      <c r="AH127" s="20">
        <v>1</v>
      </c>
      <c r="AI127" s="20">
        <v>1</v>
      </c>
      <c r="AJ127" s="20">
        <v>1</v>
      </c>
      <c r="AK127" s="20">
        <v>2020</v>
      </c>
    </row>
    <row r="128" spans="1:37" ht="69.75" customHeight="1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2"/>
      <c r="P128" s="92"/>
      <c r="Q128" s="92"/>
      <c r="R128" s="92"/>
      <c r="S128" s="92"/>
      <c r="T128" s="92"/>
      <c r="U128" s="94"/>
      <c r="V128" s="94"/>
      <c r="W128" s="94"/>
      <c r="X128" s="57"/>
      <c r="Y128" s="57"/>
      <c r="Z128" s="57"/>
      <c r="AA128" s="57"/>
      <c r="AB128" s="59" t="s">
        <v>142</v>
      </c>
      <c r="AC128" s="9" t="s">
        <v>2</v>
      </c>
      <c r="AD128" s="20">
        <v>13</v>
      </c>
      <c r="AE128" s="20">
        <v>13</v>
      </c>
      <c r="AF128" s="20">
        <v>13</v>
      </c>
      <c r="AG128" s="20">
        <v>13</v>
      </c>
      <c r="AH128" s="20">
        <v>13</v>
      </c>
      <c r="AI128" s="20">
        <v>13</v>
      </c>
      <c r="AJ128" s="20">
        <v>13</v>
      </c>
      <c r="AK128" s="20">
        <v>2020</v>
      </c>
    </row>
    <row r="129" spans="1:37" s="2" customFormat="1" ht="57.75" customHeight="1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2"/>
      <c r="P129" s="92"/>
      <c r="Q129" s="92"/>
      <c r="R129" s="92"/>
      <c r="S129" s="92"/>
      <c r="T129" s="92"/>
      <c r="U129" s="94"/>
      <c r="V129" s="94"/>
      <c r="W129" s="94"/>
      <c r="X129" s="57"/>
      <c r="Y129" s="57"/>
      <c r="Z129" s="57"/>
      <c r="AA129" s="57"/>
      <c r="AB129" s="59" t="s">
        <v>143</v>
      </c>
      <c r="AC129" s="9" t="s">
        <v>60</v>
      </c>
      <c r="AD129" s="20">
        <v>1</v>
      </c>
      <c r="AE129" s="20">
        <v>1</v>
      </c>
      <c r="AF129" s="20">
        <v>0</v>
      </c>
      <c r="AG129" s="20">
        <v>0</v>
      </c>
      <c r="AH129" s="20">
        <v>0</v>
      </c>
      <c r="AI129" s="20">
        <v>0</v>
      </c>
      <c r="AJ129" s="20">
        <v>1</v>
      </c>
      <c r="AK129" s="20">
        <v>2016</v>
      </c>
    </row>
    <row r="130" spans="1:37" s="2" customFormat="1" ht="57" customHeight="1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2"/>
      <c r="P130" s="92"/>
      <c r="Q130" s="92"/>
      <c r="R130" s="92"/>
      <c r="S130" s="92"/>
      <c r="T130" s="92"/>
      <c r="U130" s="94"/>
      <c r="V130" s="94"/>
      <c r="W130" s="94"/>
      <c r="X130" s="57"/>
      <c r="Y130" s="57"/>
      <c r="Z130" s="57"/>
      <c r="AA130" s="57"/>
      <c r="AB130" s="59" t="s">
        <v>144</v>
      </c>
      <c r="AC130" s="9" t="s">
        <v>2</v>
      </c>
      <c r="AD130" s="20">
        <v>80</v>
      </c>
      <c r="AE130" s="20">
        <v>94</v>
      </c>
      <c r="AF130" s="20">
        <v>0</v>
      </c>
      <c r="AG130" s="20">
        <v>0</v>
      </c>
      <c r="AH130" s="20">
        <v>0</v>
      </c>
      <c r="AI130" s="20">
        <v>0</v>
      </c>
      <c r="AJ130" s="20">
        <v>174</v>
      </c>
      <c r="AK130" s="20">
        <v>2016</v>
      </c>
    </row>
    <row r="131" spans="1:37" s="2" customFormat="1" ht="90" customHeight="1">
      <c r="A131" s="94" t="s">
        <v>25</v>
      </c>
      <c r="B131" s="94" t="s">
        <v>30</v>
      </c>
      <c r="C131" s="94" t="s">
        <v>29</v>
      </c>
      <c r="D131" s="94" t="s">
        <v>25</v>
      </c>
      <c r="E131" s="94" t="s">
        <v>31</v>
      </c>
      <c r="F131" s="94" t="s">
        <v>25</v>
      </c>
      <c r="G131" s="94" t="s">
        <v>28</v>
      </c>
      <c r="H131" s="94" t="s">
        <v>25</v>
      </c>
      <c r="I131" s="94" t="s">
        <v>26</v>
      </c>
      <c r="J131" s="94" t="s">
        <v>29</v>
      </c>
      <c r="K131" s="94" t="s">
        <v>25</v>
      </c>
      <c r="L131" s="94" t="s">
        <v>27</v>
      </c>
      <c r="M131" s="94" t="s">
        <v>25</v>
      </c>
      <c r="N131" s="94" t="s">
        <v>25</v>
      </c>
      <c r="O131" s="92"/>
      <c r="P131" s="92"/>
      <c r="Q131" s="92"/>
      <c r="R131" s="92"/>
      <c r="S131" s="92"/>
      <c r="T131" s="92"/>
      <c r="U131" s="94"/>
      <c r="V131" s="94"/>
      <c r="W131" s="94"/>
      <c r="X131" s="57"/>
      <c r="Y131" s="57" t="s">
        <v>25</v>
      </c>
      <c r="Z131" s="57" t="s">
        <v>25</v>
      </c>
      <c r="AA131" s="57" t="s">
        <v>25</v>
      </c>
      <c r="AB131" s="59" t="s">
        <v>158</v>
      </c>
      <c r="AC131" s="9" t="s">
        <v>3</v>
      </c>
      <c r="AD131" s="46">
        <v>1186</v>
      </c>
      <c r="AE131" s="46">
        <v>3979.8</v>
      </c>
      <c r="AF131" s="46">
        <v>5593.9</v>
      </c>
      <c r="AG131" s="46">
        <v>7140.4</v>
      </c>
      <c r="AH131" s="46">
        <v>13479.9</v>
      </c>
      <c r="AI131" s="46">
        <v>13479.9</v>
      </c>
      <c r="AJ131" s="46">
        <f>SUM(AD131:AI131)</f>
        <v>44859.9</v>
      </c>
      <c r="AK131" s="20">
        <v>2020</v>
      </c>
    </row>
    <row r="132" spans="1:37" s="2" customFormat="1" ht="91.5" customHeight="1">
      <c r="A132" s="94" t="s">
        <v>25</v>
      </c>
      <c r="B132" s="94" t="s">
        <v>30</v>
      </c>
      <c r="C132" s="94" t="s">
        <v>29</v>
      </c>
      <c r="D132" s="94" t="s">
        <v>25</v>
      </c>
      <c r="E132" s="94" t="s">
        <v>31</v>
      </c>
      <c r="F132" s="94" t="s">
        <v>25</v>
      </c>
      <c r="G132" s="94" t="s">
        <v>28</v>
      </c>
      <c r="H132" s="94" t="s">
        <v>25</v>
      </c>
      <c r="I132" s="94" t="s">
        <v>26</v>
      </c>
      <c r="J132" s="94" t="s">
        <v>29</v>
      </c>
      <c r="K132" s="94" t="s">
        <v>26</v>
      </c>
      <c r="L132" s="94" t="s">
        <v>30</v>
      </c>
      <c r="M132" s="94" t="s">
        <v>25</v>
      </c>
      <c r="N132" s="94" t="s">
        <v>26</v>
      </c>
      <c r="O132" s="92"/>
      <c r="P132" s="92"/>
      <c r="Q132" s="92"/>
      <c r="R132" s="92"/>
      <c r="S132" s="92"/>
      <c r="T132" s="92"/>
      <c r="U132" s="94"/>
      <c r="V132" s="94"/>
      <c r="W132" s="94"/>
      <c r="X132" s="57"/>
      <c r="Y132" s="57"/>
      <c r="Z132" s="57"/>
      <c r="AA132" s="57"/>
      <c r="AB132" s="59" t="s">
        <v>174</v>
      </c>
      <c r="AC132" s="9" t="s">
        <v>3</v>
      </c>
      <c r="AD132" s="46">
        <v>11146.1</v>
      </c>
      <c r="AE132" s="46">
        <v>0</v>
      </c>
      <c r="AF132" s="46">
        <v>0</v>
      </c>
      <c r="AG132" s="46">
        <v>0</v>
      </c>
      <c r="AH132" s="46">
        <v>0</v>
      </c>
      <c r="AI132" s="46">
        <v>0</v>
      </c>
      <c r="AJ132" s="46">
        <f>SUM(AD132:AI132)</f>
        <v>11146.1</v>
      </c>
      <c r="AK132" s="20">
        <v>2015</v>
      </c>
    </row>
    <row r="133" spans="1:37" s="2" customFormat="1" ht="94.5" customHeight="1">
      <c r="A133" s="94" t="s">
        <v>25</v>
      </c>
      <c r="B133" s="94" t="s">
        <v>30</v>
      </c>
      <c r="C133" s="94" t="s">
        <v>29</v>
      </c>
      <c r="D133" s="94" t="s">
        <v>25</v>
      </c>
      <c r="E133" s="94" t="s">
        <v>31</v>
      </c>
      <c r="F133" s="94" t="s">
        <v>25</v>
      </c>
      <c r="G133" s="94" t="s">
        <v>28</v>
      </c>
      <c r="H133" s="94" t="s">
        <v>25</v>
      </c>
      <c r="I133" s="94" t="s">
        <v>26</v>
      </c>
      <c r="J133" s="94" t="s">
        <v>29</v>
      </c>
      <c r="K133" s="94" t="s">
        <v>25</v>
      </c>
      <c r="L133" s="94" t="s">
        <v>27</v>
      </c>
      <c r="M133" s="94" t="s">
        <v>27</v>
      </c>
      <c r="N133" s="94" t="s">
        <v>25</v>
      </c>
      <c r="O133" s="92"/>
      <c r="P133" s="92"/>
      <c r="Q133" s="92"/>
      <c r="R133" s="92"/>
      <c r="S133" s="92"/>
      <c r="T133" s="92"/>
      <c r="U133" s="94"/>
      <c r="V133" s="94"/>
      <c r="W133" s="94"/>
      <c r="X133" s="57"/>
      <c r="Y133" s="57" t="s">
        <v>32</v>
      </c>
      <c r="Z133" s="57" t="s">
        <v>28</v>
      </c>
      <c r="AA133" s="57" t="s">
        <v>160</v>
      </c>
      <c r="AB133" s="59" t="s">
        <v>159</v>
      </c>
      <c r="AC133" s="9" t="s">
        <v>3</v>
      </c>
      <c r="AD133" s="46">
        <v>0</v>
      </c>
      <c r="AE133" s="46">
        <v>130556.2</v>
      </c>
      <c r="AF133" s="46">
        <v>0</v>
      </c>
      <c r="AG133" s="46">
        <v>0</v>
      </c>
      <c r="AH133" s="46">
        <v>0</v>
      </c>
      <c r="AI133" s="46">
        <v>0</v>
      </c>
      <c r="AJ133" s="46">
        <f>SUM(AD133:AI133)</f>
        <v>130556.2</v>
      </c>
      <c r="AK133" s="20">
        <v>2020</v>
      </c>
    </row>
    <row r="134" spans="1:37" s="2" customFormat="1" ht="94.5" customHeight="1">
      <c r="A134" s="100" t="s">
        <v>25</v>
      </c>
      <c r="B134" s="100" t="s">
        <v>30</v>
      </c>
      <c r="C134" s="100" t="s">
        <v>29</v>
      </c>
      <c r="D134" s="100" t="s">
        <v>25</v>
      </c>
      <c r="E134" s="100" t="s">
        <v>31</v>
      </c>
      <c r="F134" s="100" t="s">
        <v>25</v>
      </c>
      <c r="G134" s="100" t="s">
        <v>28</v>
      </c>
      <c r="H134" s="100" t="s">
        <v>25</v>
      </c>
      <c r="I134" s="100" t="s">
        <v>26</v>
      </c>
      <c r="J134" s="100" t="s">
        <v>29</v>
      </c>
      <c r="K134" s="100" t="s">
        <v>25</v>
      </c>
      <c r="L134" s="100" t="s">
        <v>27</v>
      </c>
      <c r="M134" s="100" t="s">
        <v>25</v>
      </c>
      <c r="N134" s="100" t="s">
        <v>25</v>
      </c>
      <c r="O134" s="99"/>
      <c r="P134" s="99"/>
      <c r="Q134" s="99"/>
      <c r="R134" s="99"/>
      <c r="S134" s="99"/>
      <c r="T134" s="99"/>
      <c r="U134" s="100"/>
      <c r="V134" s="100"/>
      <c r="W134" s="100"/>
      <c r="X134" s="57"/>
      <c r="Y134" s="57" t="s">
        <v>25</v>
      </c>
      <c r="Z134" s="57" t="s">
        <v>25</v>
      </c>
      <c r="AA134" s="57" t="s">
        <v>25</v>
      </c>
      <c r="AB134" s="59" t="s">
        <v>159</v>
      </c>
      <c r="AC134" s="9" t="s">
        <v>3</v>
      </c>
      <c r="AD134" s="46">
        <v>0</v>
      </c>
      <c r="AE134" s="46">
        <v>0</v>
      </c>
      <c r="AF134" s="46">
        <v>0</v>
      </c>
      <c r="AG134" s="46">
        <v>0</v>
      </c>
      <c r="AH134" s="46">
        <v>330000</v>
      </c>
      <c r="AI134" s="46">
        <v>300000</v>
      </c>
      <c r="AJ134" s="46">
        <f>SUM(AD134:AI134)</f>
        <v>630000</v>
      </c>
      <c r="AK134" s="20">
        <v>2020</v>
      </c>
    </row>
    <row r="135" spans="1:37" s="2" customFormat="1" ht="86.25" customHeight="1">
      <c r="A135" s="94" t="s">
        <v>25</v>
      </c>
      <c r="B135" s="94" t="s">
        <v>30</v>
      </c>
      <c r="C135" s="94" t="s">
        <v>29</v>
      </c>
      <c r="D135" s="94" t="s">
        <v>25</v>
      </c>
      <c r="E135" s="94" t="s">
        <v>31</v>
      </c>
      <c r="F135" s="94" t="s">
        <v>25</v>
      </c>
      <c r="G135" s="94" t="s">
        <v>28</v>
      </c>
      <c r="H135" s="94" t="s">
        <v>25</v>
      </c>
      <c r="I135" s="94" t="s">
        <v>26</v>
      </c>
      <c r="J135" s="94" t="s">
        <v>29</v>
      </c>
      <c r="K135" s="94" t="s">
        <v>31</v>
      </c>
      <c r="L135" s="94" t="s">
        <v>25</v>
      </c>
      <c r="M135" s="94" t="s">
        <v>27</v>
      </c>
      <c r="N135" s="94" t="s">
        <v>29</v>
      </c>
      <c r="O135" s="92"/>
      <c r="P135" s="92"/>
      <c r="Q135" s="92"/>
      <c r="R135" s="92"/>
      <c r="S135" s="92"/>
      <c r="T135" s="92"/>
      <c r="U135" s="94"/>
      <c r="V135" s="94"/>
      <c r="W135" s="94"/>
      <c r="X135" s="57"/>
      <c r="Y135" s="57"/>
      <c r="Z135" s="57"/>
      <c r="AA135" s="57"/>
      <c r="AB135" s="59" t="s">
        <v>145</v>
      </c>
      <c r="AC135" s="9" t="s">
        <v>3</v>
      </c>
      <c r="AD135" s="46">
        <v>23285.8</v>
      </c>
      <c r="AE135" s="46">
        <v>0</v>
      </c>
      <c r="AF135" s="46">
        <v>0</v>
      </c>
      <c r="AG135" s="46">
        <v>0</v>
      </c>
      <c r="AH135" s="46">
        <v>0</v>
      </c>
      <c r="AI135" s="46">
        <v>0</v>
      </c>
      <c r="AJ135" s="46">
        <f t="shared" ref="AJ135" si="11">AD135</f>
        <v>23285.8</v>
      </c>
      <c r="AK135" s="20">
        <v>2015</v>
      </c>
    </row>
    <row r="136" spans="1:37" s="2" customFormat="1" ht="41.25" customHeight="1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2"/>
      <c r="P136" s="92"/>
      <c r="Q136" s="92"/>
      <c r="R136" s="92"/>
      <c r="S136" s="92"/>
      <c r="T136" s="92"/>
      <c r="U136" s="94"/>
      <c r="V136" s="94"/>
      <c r="W136" s="94"/>
      <c r="X136" s="57"/>
      <c r="Y136" s="57"/>
      <c r="Z136" s="57"/>
      <c r="AA136" s="57"/>
      <c r="AB136" s="59" t="s">
        <v>181</v>
      </c>
      <c r="AC136" s="9" t="s">
        <v>66</v>
      </c>
      <c r="AD136" s="8">
        <v>1682</v>
      </c>
      <c r="AE136" s="8">
        <v>12800</v>
      </c>
      <c r="AF136" s="8">
        <v>0</v>
      </c>
      <c r="AG136" s="8">
        <v>0</v>
      </c>
      <c r="AH136" s="8">
        <v>23000</v>
      </c>
      <c r="AI136" s="8">
        <v>23000</v>
      </c>
      <c r="AJ136" s="8">
        <f>SUM(AD136:AI136)</f>
        <v>60482</v>
      </c>
      <c r="AK136" s="20">
        <v>2020</v>
      </c>
    </row>
    <row r="137" spans="1:37" s="2" customFormat="1" ht="57.75" customHeight="1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2"/>
      <c r="P137" s="92"/>
      <c r="Q137" s="92"/>
      <c r="R137" s="92"/>
      <c r="S137" s="92"/>
      <c r="T137" s="92"/>
      <c r="U137" s="94"/>
      <c r="V137" s="94"/>
      <c r="W137" s="94"/>
      <c r="X137" s="57"/>
      <c r="Y137" s="57"/>
      <c r="Z137" s="57"/>
      <c r="AA137" s="57"/>
      <c r="AB137" s="59" t="s">
        <v>173</v>
      </c>
      <c r="AC137" s="9" t="s">
        <v>8</v>
      </c>
      <c r="AD137" s="8">
        <v>0</v>
      </c>
      <c r="AE137" s="8">
        <v>0</v>
      </c>
      <c r="AF137" s="20">
        <v>2</v>
      </c>
      <c r="AG137" s="20">
        <v>0</v>
      </c>
      <c r="AH137" s="20">
        <v>0</v>
      </c>
      <c r="AI137" s="20">
        <v>0</v>
      </c>
      <c r="AJ137" s="8">
        <f>SUM(AD137:AI137)</f>
        <v>2</v>
      </c>
      <c r="AK137" s="20">
        <v>2017</v>
      </c>
    </row>
    <row r="138" spans="1:37" s="2" customFormat="1" ht="38.25">
      <c r="A138" s="101" t="s">
        <v>25</v>
      </c>
      <c r="B138" s="101" t="s">
        <v>30</v>
      </c>
      <c r="C138" s="101" t="s">
        <v>29</v>
      </c>
      <c r="D138" s="101" t="s">
        <v>25</v>
      </c>
      <c r="E138" s="101" t="s">
        <v>31</v>
      </c>
      <c r="F138" s="101" t="s">
        <v>25</v>
      </c>
      <c r="G138" s="101" t="s">
        <v>28</v>
      </c>
      <c r="H138" s="101" t="s">
        <v>25</v>
      </c>
      <c r="I138" s="101" t="s">
        <v>26</v>
      </c>
      <c r="J138" s="101" t="s">
        <v>29</v>
      </c>
      <c r="K138" s="101" t="s">
        <v>25</v>
      </c>
      <c r="L138" s="101" t="s">
        <v>27</v>
      </c>
      <c r="M138" s="101" t="s">
        <v>27</v>
      </c>
      <c r="N138" s="101" t="s">
        <v>25</v>
      </c>
      <c r="O138" s="99"/>
      <c r="P138" s="99"/>
      <c r="Q138" s="99"/>
      <c r="R138" s="99"/>
      <c r="S138" s="99"/>
      <c r="T138" s="99"/>
      <c r="U138" s="100"/>
      <c r="V138" s="100"/>
      <c r="W138" s="100"/>
      <c r="X138" s="57"/>
      <c r="Y138" s="57" t="s">
        <v>32</v>
      </c>
      <c r="Z138" s="57" t="s">
        <v>28</v>
      </c>
      <c r="AA138" s="57" t="s">
        <v>27</v>
      </c>
      <c r="AB138" s="59" t="s">
        <v>196</v>
      </c>
      <c r="AC138" s="9" t="s">
        <v>3</v>
      </c>
      <c r="AD138" s="46">
        <v>0</v>
      </c>
      <c r="AE138" s="46">
        <v>0</v>
      </c>
      <c r="AF138" s="46">
        <v>0</v>
      </c>
      <c r="AG138" s="98">
        <v>103395</v>
      </c>
      <c r="AH138" s="46">
        <v>0</v>
      </c>
      <c r="AI138" s="46">
        <v>0</v>
      </c>
      <c r="AJ138" s="46">
        <v>103395</v>
      </c>
      <c r="AK138" s="20">
        <v>2018</v>
      </c>
    </row>
    <row r="139" spans="1:37" s="2" customFormat="1" ht="38.25">
      <c r="A139" s="100"/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99"/>
      <c r="P139" s="99"/>
      <c r="Q139" s="99"/>
      <c r="R139" s="99"/>
      <c r="S139" s="99"/>
      <c r="T139" s="99"/>
      <c r="U139" s="100"/>
      <c r="V139" s="100"/>
      <c r="W139" s="100"/>
      <c r="X139" s="57"/>
      <c r="Y139" s="57"/>
      <c r="Z139" s="57"/>
      <c r="AA139" s="57"/>
      <c r="AB139" s="59" t="s">
        <v>197</v>
      </c>
      <c r="AC139" s="9" t="s">
        <v>66</v>
      </c>
      <c r="AD139" s="8">
        <v>0</v>
      </c>
      <c r="AE139" s="8">
        <v>0</v>
      </c>
      <c r="AF139" s="20">
        <v>0</v>
      </c>
      <c r="AG139" s="8">
        <v>12000</v>
      </c>
      <c r="AH139" s="20">
        <v>0</v>
      </c>
      <c r="AI139" s="20">
        <v>0</v>
      </c>
      <c r="AJ139" s="8">
        <v>12000</v>
      </c>
      <c r="AK139" s="20">
        <v>2018</v>
      </c>
    </row>
    <row r="140" spans="1:37" ht="69.75" customHeight="1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1"/>
      <c r="P140" s="81"/>
      <c r="Q140" s="81"/>
      <c r="R140" s="81"/>
      <c r="S140" s="81" t="s">
        <v>57</v>
      </c>
      <c r="T140" s="81"/>
      <c r="U140" s="80"/>
      <c r="V140" s="80"/>
      <c r="W140" s="80"/>
      <c r="X140" s="82"/>
      <c r="Y140" s="82"/>
      <c r="Z140" s="82"/>
      <c r="AA140" s="82"/>
      <c r="AB140" s="83" t="s">
        <v>146</v>
      </c>
      <c r="AC140" s="84" t="s">
        <v>12</v>
      </c>
      <c r="AD140" s="87">
        <v>0</v>
      </c>
      <c r="AE140" s="87">
        <v>0</v>
      </c>
      <c r="AF140" s="87">
        <v>0</v>
      </c>
      <c r="AG140" s="87">
        <v>0</v>
      </c>
      <c r="AH140" s="87">
        <v>0</v>
      </c>
      <c r="AI140" s="87">
        <v>0</v>
      </c>
      <c r="AJ140" s="87">
        <v>0</v>
      </c>
      <c r="AK140" s="86">
        <v>2020</v>
      </c>
    </row>
    <row r="141" spans="1:37" ht="115.5" customHeight="1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2"/>
      <c r="P141" s="92"/>
      <c r="Q141" s="92"/>
      <c r="R141" s="92"/>
      <c r="S141" s="92"/>
      <c r="T141" s="92"/>
      <c r="U141" s="94"/>
      <c r="V141" s="94"/>
      <c r="W141" s="94"/>
      <c r="X141" s="57"/>
      <c r="Y141" s="57"/>
      <c r="Z141" s="57"/>
      <c r="AA141" s="57"/>
      <c r="AB141" s="59" t="s">
        <v>147</v>
      </c>
      <c r="AC141" s="9" t="s">
        <v>7</v>
      </c>
      <c r="AD141" s="20">
        <v>100</v>
      </c>
      <c r="AE141" s="20">
        <v>100</v>
      </c>
      <c r="AF141" s="20">
        <v>100</v>
      </c>
      <c r="AG141" s="20">
        <v>100</v>
      </c>
      <c r="AH141" s="20">
        <v>100</v>
      </c>
      <c r="AI141" s="20">
        <v>100</v>
      </c>
      <c r="AJ141" s="20">
        <v>100</v>
      </c>
      <c r="AK141" s="20">
        <v>2015</v>
      </c>
    </row>
    <row r="142" spans="1:37" ht="137.25" customHeight="1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2"/>
      <c r="P142" s="92"/>
      <c r="Q142" s="92"/>
      <c r="R142" s="92"/>
      <c r="S142" s="92"/>
      <c r="T142" s="92"/>
      <c r="U142" s="94"/>
      <c r="V142" s="94"/>
      <c r="W142" s="94"/>
      <c r="X142" s="57"/>
      <c r="Y142" s="57"/>
      <c r="Z142" s="57"/>
      <c r="AA142" s="57"/>
      <c r="AB142" s="59" t="s">
        <v>148</v>
      </c>
      <c r="AC142" s="9" t="s">
        <v>7</v>
      </c>
      <c r="AD142" s="20">
        <v>100</v>
      </c>
      <c r="AE142" s="20">
        <v>100</v>
      </c>
      <c r="AF142" s="20">
        <v>100</v>
      </c>
      <c r="AG142" s="20">
        <v>100</v>
      </c>
      <c r="AH142" s="20">
        <v>100</v>
      </c>
      <c r="AI142" s="20">
        <v>100</v>
      </c>
      <c r="AJ142" s="20">
        <v>100</v>
      </c>
      <c r="AK142" s="20">
        <v>2015</v>
      </c>
    </row>
    <row r="143" spans="1:37" ht="108.75" customHeight="1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2"/>
      <c r="P143" s="92"/>
      <c r="Q143" s="92"/>
      <c r="R143" s="92"/>
      <c r="S143" s="92"/>
      <c r="T143" s="92"/>
      <c r="U143" s="94"/>
      <c r="V143" s="94"/>
      <c r="W143" s="94"/>
      <c r="X143" s="57"/>
      <c r="Y143" s="57"/>
      <c r="Z143" s="57"/>
      <c r="AA143" s="57"/>
      <c r="AB143" s="59" t="s">
        <v>149</v>
      </c>
      <c r="AC143" s="9" t="s">
        <v>7</v>
      </c>
      <c r="AD143" s="20">
        <v>100</v>
      </c>
      <c r="AE143" s="20">
        <v>100</v>
      </c>
      <c r="AF143" s="20">
        <v>100</v>
      </c>
      <c r="AG143" s="20">
        <v>100</v>
      </c>
      <c r="AH143" s="20">
        <v>100</v>
      </c>
      <c r="AI143" s="20">
        <v>100</v>
      </c>
      <c r="AJ143" s="20">
        <v>100</v>
      </c>
      <c r="AK143" s="20">
        <v>2015</v>
      </c>
    </row>
    <row r="144" spans="1:37" ht="136.5" customHeight="1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2"/>
      <c r="P144" s="92"/>
      <c r="Q144" s="92"/>
      <c r="R144" s="92"/>
      <c r="S144" s="92"/>
      <c r="T144" s="92" t="s">
        <v>16</v>
      </c>
      <c r="U144" s="94"/>
      <c r="V144" s="94"/>
      <c r="W144" s="94"/>
      <c r="X144" s="57"/>
      <c r="Y144" s="57"/>
      <c r="Z144" s="57"/>
      <c r="AA144" s="57"/>
      <c r="AB144" s="59" t="s">
        <v>150</v>
      </c>
      <c r="AC144" s="9" t="s">
        <v>60</v>
      </c>
      <c r="AD144" s="20">
        <v>1</v>
      </c>
      <c r="AE144" s="20">
        <v>1</v>
      </c>
      <c r="AF144" s="20">
        <v>1</v>
      </c>
      <c r="AG144" s="20">
        <v>1</v>
      </c>
      <c r="AH144" s="20">
        <v>1</v>
      </c>
      <c r="AI144" s="20">
        <v>1</v>
      </c>
      <c r="AJ144" s="20">
        <v>1</v>
      </c>
      <c r="AK144" s="20">
        <v>2020</v>
      </c>
    </row>
    <row r="145" spans="1:37" s="2" customFormat="1" ht="113.25" customHeight="1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2"/>
      <c r="P145" s="92"/>
      <c r="Q145" s="92"/>
      <c r="R145" s="92"/>
      <c r="S145" s="92"/>
      <c r="T145" s="92"/>
      <c r="U145" s="94"/>
      <c r="V145" s="94"/>
      <c r="W145" s="94"/>
      <c r="X145" s="57"/>
      <c r="Y145" s="57"/>
      <c r="Z145" s="57"/>
      <c r="AA145" s="57"/>
      <c r="AB145" s="59" t="s">
        <v>151</v>
      </c>
      <c r="AC145" s="9" t="s">
        <v>7</v>
      </c>
      <c r="AD145" s="20">
        <v>100</v>
      </c>
      <c r="AE145" s="20">
        <v>100</v>
      </c>
      <c r="AF145" s="20">
        <v>100</v>
      </c>
      <c r="AG145" s="20">
        <v>100</v>
      </c>
      <c r="AH145" s="20">
        <v>100</v>
      </c>
      <c r="AI145" s="20">
        <v>100</v>
      </c>
      <c r="AJ145" s="20">
        <v>100</v>
      </c>
      <c r="AK145" s="20">
        <v>2015</v>
      </c>
    </row>
    <row r="146" spans="1:37" ht="74.25" customHeight="1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2"/>
      <c r="P146" s="92"/>
      <c r="Q146" s="92"/>
      <c r="R146" s="92"/>
      <c r="S146" s="92"/>
      <c r="T146" s="92"/>
      <c r="U146" s="94"/>
      <c r="V146" s="94"/>
      <c r="W146" s="94"/>
      <c r="X146" s="57"/>
      <c r="Y146" s="57"/>
      <c r="Z146" s="57"/>
      <c r="AA146" s="57"/>
      <c r="AB146" s="59" t="s">
        <v>152</v>
      </c>
      <c r="AC146" s="9" t="s">
        <v>12</v>
      </c>
      <c r="AD146" s="19">
        <v>0</v>
      </c>
      <c r="AE146" s="19">
        <v>0</v>
      </c>
      <c r="AF146" s="19">
        <v>0</v>
      </c>
      <c r="AG146" s="19">
        <v>0</v>
      </c>
      <c r="AH146" s="19">
        <v>0</v>
      </c>
      <c r="AI146" s="19">
        <v>0</v>
      </c>
      <c r="AJ146" s="19">
        <v>0</v>
      </c>
      <c r="AK146" s="20">
        <v>2020</v>
      </c>
    </row>
    <row r="147" spans="1:37" ht="82.5" customHeight="1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2"/>
      <c r="P147" s="92"/>
      <c r="Q147" s="92"/>
      <c r="R147" s="92"/>
      <c r="S147" s="92"/>
      <c r="T147" s="92"/>
      <c r="U147" s="94"/>
      <c r="V147" s="94"/>
      <c r="W147" s="94"/>
      <c r="X147" s="57"/>
      <c r="Y147" s="57"/>
      <c r="Z147" s="57"/>
      <c r="AA147" s="57"/>
      <c r="AB147" s="59" t="s">
        <v>186</v>
      </c>
      <c r="AC147" s="9" t="s">
        <v>7</v>
      </c>
      <c r="AD147" s="20">
        <v>100</v>
      </c>
      <c r="AE147" s="20">
        <v>100</v>
      </c>
      <c r="AF147" s="20">
        <v>100</v>
      </c>
      <c r="AG147" s="20">
        <v>100</v>
      </c>
      <c r="AH147" s="20">
        <v>100</v>
      </c>
      <c r="AI147" s="20">
        <v>100</v>
      </c>
      <c r="AJ147" s="20">
        <v>100</v>
      </c>
      <c r="AK147" s="20">
        <v>2015</v>
      </c>
    </row>
    <row r="148" spans="1:37" ht="57.75" customHeight="1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2"/>
      <c r="P148" s="92"/>
      <c r="Q148" s="92"/>
      <c r="R148" s="92"/>
      <c r="S148" s="92"/>
      <c r="T148" s="92"/>
      <c r="U148" s="94"/>
      <c r="V148" s="94"/>
      <c r="W148" s="94"/>
      <c r="X148" s="57"/>
      <c r="Y148" s="57"/>
      <c r="Z148" s="57"/>
      <c r="AA148" s="57"/>
      <c r="AB148" s="59" t="s">
        <v>153</v>
      </c>
      <c r="AC148" s="9" t="s">
        <v>7</v>
      </c>
      <c r="AD148" s="20">
        <v>100</v>
      </c>
      <c r="AE148" s="20">
        <v>100</v>
      </c>
      <c r="AF148" s="20">
        <v>100</v>
      </c>
      <c r="AG148" s="20">
        <v>100</v>
      </c>
      <c r="AH148" s="20">
        <v>100</v>
      </c>
      <c r="AI148" s="20">
        <v>100</v>
      </c>
      <c r="AJ148" s="20">
        <v>100</v>
      </c>
      <c r="AK148" s="20">
        <v>2015</v>
      </c>
    </row>
    <row r="149" spans="1:37" ht="42" customHeight="1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2"/>
      <c r="P149" s="92"/>
      <c r="Q149" s="92"/>
      <c r="R149" s="92"/>
      <c r="S149" s="92"/>
      <c r="T149" s="92"/>
      <c r="U149" s="94"/>
      <c r="V149" s="94"/>
      <c r="W149" s="94"/>
      <c r="X149" s="57"/>
      <c r="Y149" s="57"/>
      <c r="Z149" s="57"/>
      <c r="AA149" s="57"/>
      <c r="AB149" s="59" t="s">
        <v>154</v>
      </c>
      <c r="AC149" s="9" t="s">
        <v>7</v>
      </c>
      <c r="AD149" s="20">
        <v>60</v>
      </c>
      <c r="AE149" s="20">
        <v>100</v>
      </c>
      <c r="AF149" s="20">
        <v>100</v>
      </c>
      <c r="AG149" s="20">
        <v>100</v>
      </c>
      <c r="AH149" s="20">
        <v>100</v>
      </c>
      <c r="AI149" s="20">
        <v>100</v>
      </c>
      <c r="AJ149" s="20">
        <v>100</v>
      </c>
      <c r="AK149" s="20">
        <v>2016</v>
      </c>
    </row>
    <row r="150" spans="1:37">
      <c r="AK150" s="53" t="s">
        <v>71</v>
      </c>
    </row>
    <row r="152" spans="1:37" ht="15.75">
      <c r="I152" s="13" t="s">
        <v>194</v>
      </c>
      <c r="AC152" s="21"/>
      <c r="AD152" s="41"/>
      <c r="AE152" s="41"/>
      <c r="AG152" s="42" t="s">
        <v>195</v>
      </c>
    </row>
    <row r="153" spans="1:37" ht="15.75">
      <c r="U153" s="10"/>
      <c r="V153" s="10"/>
      <c r="W153" s="10"/>
      <c r="X153" s="10"/>
      <c r="Y153" s="10"/>
      <c r="Z153" s="10"/>
      <c r="AA153" s="10"/>
      <c r="AB153" s="13"/>
      <c r="AC153" s="21"/>
      <c r="AD153" s="41"/>
      <c r="AE153" s="41"/>
      <c r="AG153" s="42"/>
      <c r="AH153" s="10"/>
      <c r="AI153" s="10"/>
      <c r="AJ153" s="10"/>
      <c r="AK153" s="10"/>
    </row>
    <row r="154" spans="1:37" ht="15.75">
      <c r="U154" s="10"/>
      <c r="V154" s="10"/>
      <c r="W154" s="10"/>
      <c r="X154" s="10"/>
      <c r="Y154" s="10"/>
      <c r="Z154" s="10"/>
      <c r="AA154" s="10"/>
      <c r="AB154" s="13"/>
      <c r="AC154" s="21"/>
      <c r="AD154" s="41"/>
      <c r="AE154" s="41"/>
      <c r="AG154" s="42"/>
      <c r="AH154" s="10"/>
      <c r="AI154" s="10"/>
      <c r="AJ154" s="10"/>
      <c r="AK154" s="10"/>
    </row>
    <row r="155" spans="1:37" ht="15.75">
      <c r="U155" s="10"/>
      <c r="V155" s="10"/>
      <c r="W155" s="10"/>
      <c r="X155" s="10"/>
      <c r="Y155" s="10"/>
      <c r="Z155" s="10"/>
      <c r="AA155" s="10"/>
      <c r="AB155" s="13"/>
      <c r="AC155" s="21"/>
      <c r="AD155" s="41"/>
      <c r="AE155" s="41"/>
      <c r="AG155" s="42"/>
      <c r="AH155" s="10"/>
      <c r="AI155" s="10"/>
      <c r="AJ155" s="10"/>
      <c r="AK155" s="10"/>
    </row>
    <row r="156" spans="1:37" ht="15.75">
      <c r="U156" s="10"/>
      <c r="V156" s="10"/>
      <c r="W156" s="10"/>
      <c r="X156" s="10"/>
      <c r="Y156" s="10"/>
      <c r="Z156" s="10"/>
      <c r="AA156" s="10"/>
      <c r="AB156" s="13"/>
      <c r="AC156" s="21"/>
      <c r="AD156" s="41"/>
      <c r="AE156" s="41"/>
      <c r="AG156" s="42"/>
      <c r="AH156" s="10"/>
      <c r="AI156" s="10"/>
      <c r="AJ156" s="10"/>
      <c r="AK156" s="10"/>
    </row>
    <row r="157" spans="1:37" ht="15.75">
      <c r="U157" s="10"/>
      <c r="V157" s="10"/>
      <c r="W157" s="10"/>
      <c r="X157" s="10"/>
      <c r="Y157" s="10"/>
      <c r="Z157" s="10"/>
      <c r="AA157" s="10"/>
      <c r="AB157" s="13"/>
      <c r="AC157" s="21"/>
      <c r="AD157" s="41"/>
      <c r="AE157" s="41"/>
      <c r="AG157" s="42"/>
      <c r="AH157" s="10"/>
      <c r="AI157" s="10"/>
      <c r="AJ157" s="10"/>
      <c r="AK157" s="10"/>
    </row>
    <row r="158" spans="1:37" ht="15.75">
      <c r="U158" s="10"/>
      <c r="V158" s="10"/>
      <c r="W158" s="10"/>
      <c r="X158" s="10"/>
      <c r="Y158" s="10"/>
      <c r="Z158" s="10"/>
      <c r="AA158" s="10"/>
      <c r="AB158" s="13"/>
      <c r="AC158" s="21"/>
      <c r="AD158" s="41"/>
      <c r="AE158" s="41"/>
      <c r="AF158" s="41"/>
      <c r="AG158" s="41"/>
      <c r="AH158" s="10"/>
      <c r="AI158" s="10"/>
      <c r="AJ158" s="10"/>
      <c r="AK158" s="10"/>
    </row>
    <row r="159" spans="1:37" ht="15.75">
      <c r="U159" s="10"/>
      <c r="V159" s="10"/>
      <c r="W159" s="10"/>
      <c r="X159" s="10"/>
      <c r="Y159" s="10"/>
      <c r="Z159" s="10"/>
      <c r="AA159" s="10"/>
      <c r="AB159" s="13"/>
      <c r="AC159" s="21"/>
      <c r="AD159" s="41"/>
      <c r="AE159" s="41"/>
      <c r="AF159" s="41"/>
      <c r="AG159" s="41"/>
      <c r="AH159" s="10"/>
      <c r="AI159" s="10"/>
      <c r="AJ159" s="10"/>
      <c r="AK159" s="10"/>
    </row>
  </sheetData>
  <mergeCells count="17">
    <mergeCell ref="A17:P17"/>
    <mergeCell ref="A24:AA24"/>
    <mergeCell ref="AB24:AB25"/>
    <mergeCell ref="AC24:AC25"/>
    <mergeCell ref="AD24:AI24"/>
    <mergeCell ref="AJ24:AK24"/>
    <mergeCell ref="A25:C25"/>
    <mergeCell ref="D25:E25"/>
    <mergeCell ref="F25:G25"/>
    <mergeCell ref="H25:N25"/>
    <mergeCell ref="Y25:AA25"/>
    <mergeCell ref="A16:P16"/>
    <mergeCell ref="B12:AJ12"/>
    <mergeCell ref="D13:AC13"/>
    <mergeCell ref="A9:AK9"/>
    <mergeCell ref="A10:AK10"/>
    <mergeCell ref="A11:AK11"/>
  </mergeCells>
  <pageMargins left="0.78740157480314965" right="0.78740157480314965" top="0.7" bottom="0.3" header="0.19685039370078741" footer="0.19685039370078741"/>
  <pageSetup paperSize="9" scale="60" fitToHeight="0" orientation="landscape" verticalDpi="18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2018-09-17T07:05:19Z</dcterms:modified>
</cp:coreProperties>
</file>